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CONTADOR DAVID 2016\RESPALDO 2016\SIAP 2018\5 CUENTA PUBLICA 2018\cta publica 4 trimestre\"/>
    </mc:Choice>
  </mc:AlternateContent>
  <xr:revisionPtr revIDLastSave="0" documentId="13_ncr:1_{97FFFD14-ECBE-4EF7-B654-56E4906A31A9}" xr6:coauthVersionLast="36" xr6:coauthVersionMax="36" xr10:uidLastSave="{00000000-0000-0000-0000-000000000000}"/>
  <bookViews>
    <workbookView xWindow="0" yWindow="1200" windowWidth="28800" windowHeight="11910" tabRatio="946" firstSheet="1" activeTab="1" xr2:uid="{00000000-000D-0000-FFFF-FFFF00000000}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externalReferences>
    <externalReference r:id="rId28"/>
  </externalReferences>
  <definedNames>
    <definedName name="_xlnm._FilterDatabase" localSheetId="4" hidden="1">'ESF-03'!$A$6:$A$125</definedName>
    <definedName name="_xlnm.Print_Area" localSheetId="16">'EA-01'!$A$1:$D$89</definedName>
    <definedName name="_xlnm.Print_Area" localSheetId="17">'EA-02'!$A$1:$E$14</definedName>
    <definedName name="_xlnm.Print_Area" localSheetId="18">'EA-03 '!$A$1:$E$30</definedName>
    <definedName name="_xlnm.Print_Area" localSheetId="21">'EFE-01  '!$A$1:$E$162</definedName>
    <definedName name="_xlnm.Print_Area" localSheetId="22">'EFE-02'!$A$1:$D$62</definedName>
    <definedName name="_xlnm.Print_Area" localSheetId="23">'EFE-03'!$A$1:$D$43</definedName>
    <definedName name="_xlnm.Print_Area" localSheetId="2">'ESF-01'!$A$1:$E$79</definedName>
    <definedName name="_xlnm.Print_Area" localSheetId="3">'ESF-02 '!$A$1:$H$50</definedName>
    <definedName name="_xlnm.Print_Area" localSheetId="4">'ESF-03'!$A$1:$I$127</definedName>
    <definedName name="_xlnm.Print_Area" localSheetId="6">'ESF-06 '!$A$1:$G$18</definedName>
    <definedName name="_xlnm.Print_Area" localSheetId="7">'ESF-07'!$A$1:$E$18</definedName>
    <definedName name="_xlnm.Print_Area" localSheetId="8">'ESF-08'!$A$1:$H$84</definedName>
    <definedName name="_xlnm.Print_Area" localSheetId="9">'ESF-09'!$A$1:$F$36</definedName>
    <definedName name="_xlnm.Print_Area" localSheetId="10">'ESF-10'!$A$1:$H$8</definedName>
    <definedName name="_xlnm.Print_Area" localSheetId="11">'ESF-11'!$A$1:$D$20</definedName>
    <definedName name="_xlnm.Print_Area" localSheetId="12">'ESF-12 '!$A$1:$H$62</definedName>
    <definedName name="_xlnm.Print_Area" localSheetId="13">'ESF-13'!$A$1:$E$12</definedName>
    <definedName name="_xlnm.Print_Area" localSheetId="14">'ESF-14'!$A$1:$E$26</definedName>
    <definedName name="_xlnm.Print_Area" localSheetId="15">'ESF-15'!$A$1:$AA$20</definedName>
    <definedName name="_xlnm.Print_Area" localSheetId="26">Memoria!$A$1:$E$37</definedName>
    <definedName name="_xlnm.Print_Area" localSheetId="1">'Notas a los Edos Financieros'!$A$1:$C$44</definedName>
    <definedName name="_xlnm.Print_Area" localSheetId="19">'VHP-01'!$A$1:$G$16</definedName>
    <definedName name="_xlnm.Print_Area" localSheetId="20">'VHP-02'!$A$1:$F$25</definedName>
    <definedName name="_xlnm.Print_Titles" localSheetId="16">'EA-01'!$1:$7</definedName>
    <definedName name="_xlnm.Print_Titles" localSheetId="18">'EA-03 '!$1:$7</definedName>
    <definedName name="_xlnm.Print_Titles" localSheetId="21">'EFE-01  '!$1:$7</definedName>
    <definedName name="_xlnm.Print_Titles" localSheetId="12">'ESF-12 '!$1:$7</definedName>
    <definedName name="_xlnm.Print_Titles" localSheetId="1">'Notas a los Edos Financieros'!$1:$7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25" l="1"/>
  <c r="C9" i="25"/>
  <c r="C14" i="26"/>
  <c r="C9" i="26" s="1"/>
  <c r="C15" i="26"/>
  <c r="D31" i="18"/>
  <c r="D29" i="18"/>
  <c r="D28" i="18"/>
  <c r="D27" i="18"/>
  <c r="D26" i="18"/>
  <c r="D25" i="18"/>
  <c r="D24" i="18"/>
  <c r="D23" i="18"/>
  <c r="D22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9" i="18"/>
  <c r="D8" i="18"/>
  <c r="C29" i="18"/>
  <c r="C31" i="18"/>
  <c r="C20" i="26" l="1"/>
  <c r="C9" i="17" l="1"/>
  <c r="C38" i="12"/>
  <c r="C37" i="12"/>
  <c r="C42" i="12" s="1"/>
  <c r="C9" i="11"/>
  <c r="E19" i="9"/>
  <c r="E61" i="8"/>
  <c r="D61" i="8" s="1"/>
  <c r="D67" i="8"/>
  <c r="D62" i="8"/>
  <c r="E56" i="8"/>
  <c r="D56" i="8" s="1"/>
  <c r="E65" i="8" l="1"/>
  <c r="D65" i="8" s="1"/>
  <c r="E64" i="8"/>
  <c r="D64" i="8" s="1"/>
  <c r="E63" i="8"/>
  <c r="D63" i="8" s="1"/>
  <c r="E68" i="8"/>
  <c r="D68" i="8" s="1"/>
  <c r="E60" i="8"/>
  <c r="D60" i="8" s="1"/>
  <c r="E59" i="8"/>
  <c r="D59" i="8" s="1"/>
  <c r="E58" i="8"/>
  <c r="D58" i="8" s="1"/>
  <c r="E57" i="8"/>
  <c r="D57" i="8" s="1"/>
  <c r="E22" i="8" l="1"/>
  <c r="C62" i="22" l="1"/>
  <c r="C35" i="25" l="1"/>
  <c r="C13" i="2"/>
  <c r="C30" i="8"/>
  <c r="D48" i="3"/>
  <c r="E48" i="3"/>
  <c r="F48" i="3"/>
  <c r="G48" i="3"/>
  <c r="H48" i="3"/>
  <c r="D41" i="22"/>
  <c r="D44" i="22"/>
  <c r="E35" i="23"/>
  <c r="E34" i="23"/>
  <c r="E33" i="23"/>
  <c r="E32" i="23"/>
  <c r="E31" i="23"/>
  <c r="E30" i="23"/>
  <c r="E29" i="23"/>
  <c r="E28" i="23"/>
  <c r="E27" i="23"/>
  <c r="E26" i="23"/>
  <c r="E25" i="23"/>
  <c r="E24" i="23"/>
  <c r="D41" i="27"/>
  <c r="C41" i="27"/>
  <c r="D9" i="27"/>
  <c r="C9" i="27"/>
  <c r="E29" i="21"/>
  <c r="E28" i="21"/>
  <c r="E27" i="21"/>
  <c r="E26" i="21"/>
  <c r="E25" i="21"/>
  <c r="E23" i="21"/>
  <c r="E22" i="21"/>
  <c r="E21" i="21"/>
  <c r="E20" i="21"/>
  <c r="E19" i="21"/>
  <c r="E18" i="21"/>
  <c r="E17" i="21"/>
  <c r="E16" i="21"/>
  <c r="E15" i="21"/>
  <c r="E14" i="21"/>
  <c r="E13" i="21"/>
  <c r="E11" i="21"/>
  <c r="E10" i="21"/>
  <c r="E9" i="21"/>
  <c r="E8" i="21"/>
  <c r="E14" i="20"/>
  <c r="E13" i="20"/>
  <c r="E12" i="20"/>
  <c r="E11" i="20"/>
  <c r="E10" i="20"/>
  <c r="E9" i="20"/>
  <c r="E8" i="20"/>
  <c r="E22" i="9"/>
  <c r="E8" i="9"/>
  <c r="E13" i="9" s="1"/>
  <c r="E36" i="8"/>
  <c r="E40" i="8" s="1"/>
  <c r="E27" i="8"/>
  <c r="E26" i="8"/>
  <c r="E25" i="8"/>
  <c r="E24" i="8"/>
  <c r="E23" i="8"/>
  <c r="D42" i="22"/>
  <c r="C37" i="23"/>
  <c r="D37" i="23"/>
  <c r="C74" i="8"/>
  <c r="D22" i="3"/>
  <c r="C32" i="22"/>
  <c r="H22" i="3"/>
  <c r="G22" i="3"/>
  <c r="F22" i="3"/>
  <c r="E22" i="3"/>
  <c r="G55" i="4"/>
  <c r="F55" i="4"/>
  <c r="E55" i="4"/>
  <c r="D55" i="4"/>
  <c r="C55" i="4"/>
  <c r="G45" i="4"/>
  <c r="F45" i="4"/>
  <c r="E45" i="4"/>
  <c r="D45" i="4"/>
  <c r="C45" i="4"/>
  <c r="G35" i="4"/>
  <c r="F35" i="4"/>
  <c r="E35" i="4"/>
  <c r="D35" i="4"/>
  <c r="C35" i="4"/>
  <c r="C89" i="16"/>
  <c r="C26" i="14"/>
  <c r="C10" i="14"/>
  <c r="C18" i="13"/>
  <c r="G62" i="12"/>
  <c r="F62" i="12"/>
  <c r="E62" i="12"/>
  <c r="D62" i="12"/>
  <c r="C62" i="12"/>
  <c r="C20" i="11"/>
  <c r="E34" i="9"/>
  <c r="D34" i="9"/>
  <c r="C34" i="9"/>
  <c r="D22" i="9"/>
  <c r="C22" i="9"/>
  <c r="E84" i="8"/>
  <c r="D84" i="8"/>
  <c r="E50" i="8"/>
  <c r="D50" i="8"/>
  <c r="D40" i="8"/>
  <c r="G15" i="4"/>
  <c r="F15" i="4"/>
  <c r="E15" i="4"/>
  <c r="D15" i="4"/>
  <c r="C21" i="2"/>
  <c r="D162" i="21"/>
  <c r="C162" i="21"/>
  <c r="C84" i="8"/>
  <c r="C50" i="8"/>
  <c r="G125" i="4"/>
  <c r="F125" i="4"/>
  <c r="E125" i="4"/>
  <c r="D125" i="4"/>
  <c r="C125" i="4"/>
  <c r="G115" i="4"/>
  <c r="F115" i="4"/>
  <c r="E115" i="4"/>
  <c r="D115" i="4"/>
  <c r="C115" i="4"/>
  <c r="G105" i="4"/>
  <c r="F105" i="4"/>
  <c r="E105" i="4"/>
  <c r="D105" i="4"/>
  <c r="C105" i="4"/>
  <c r="G95" i="4"/>
  <c r="F95" i="4"/>
  <c r="E95" i="4"/>
  <c r="D95" i="4"/>
  <c r="C95" i="4"/>
  <c r="G85" i="4"/>
  <c r="F85" i="4"/>
  <c r="E85" i="4"/>
  <c r="D85" i="4"/>
  <c r="C85" i="4"/>
  <c r="C16" i="7"/>
  <c r="C10" i="13"/>
  <c r="C18" i="14"/>
  <c r="C45" i="16"/>
  <c r="G42" i="12"/>
  <c r="F42" i="12"/>
  <c r="E42" i="12"/>
  <c r="D42" i="12"/>
  <c r="I18" i="15"/>
  <c r="C13" i="9"/>
  <c r="D13" i="9"/>
  <c r="C16" i="6"/>
  <c r="O18" i="15"/>
  <c r="N18" i="15"/>
  <c r="M18" i="15"/>
  <c r="L18" i="15"/>
  <c r="K18" i="15"/>
  <c r="H18" i="15"/>
  <c r="G18" i="15"/>
  <c r="F18" i="15"/>
  <c r="E23" i="20"/>
  <c r="D23" i="20"/>
  <c r="C23" i="20"/>
  <c r="E14" i="19"/>
  <c r="D14" i="19"/>
  <c r="C14" i="19"/>
  <c r="C14" i="17"/>
  <c r="C11" i="11"/>
  <c r="C40" i="8"/>
  <c r="D30" i="8"/>
  <c r="E16" i="8"/>
  <c r="D16" i="8"/>
  <c r="C16" i="8"/>
  <c r="B28" i="5"/>
  <c r="C26" i="5"/>
  <c r="C16" i="5"/>
  <c r="G25" i="4"/>
  <c r="F25" i="4"/>
  <c r="E25" i="4"/>
  <c r="D25" i="4"/>
  <c r="C25" i="4"/>
  <c r="C15" i="4"/>
  <c r="C48" i="3"/>
  <c r="C22" i="3"/>
  <c r="C78" i="2"/>
  <c r="C65" i="2"/>
  <c r="C52" i="2"/>
  <c r="E30" i="8" l="1"/>
  <c r="E37" i="23"/>
  <c r="D40" i="22"/>
  <c r="D62" i="22" s="1"/>
  <c r="E162" i="21"/>
</calcChain>
</file>

<file path=xl/sharedStrings.xml><?xml version="1.0" encoding="utf-8"?>
<sst xmlns="http://schemas.openxmlformats.org/spreadsheetml/2006/main" count="1188" uniqueCount="714">
  <si>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</si>
  <si>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</si>
  <si>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</si>
  <si>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</si>
  <si>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</si>
  <si>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</si>
  <si>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</si>
  <si>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</si>
  <si>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</si>
  <si>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</si>
  <si>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</si>
  <si>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</si>
  <si>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</si>
  <si>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</si>
  <si>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</si>
  <si>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</si>
  <si>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</si>
  <si>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</si>
  <si>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</si>
  <si>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</si>
  <si>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</si>
  <si>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</si>
  <si>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</si>
  <si>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</si>
  <si>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</si>
  <si>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</si>
  <si>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</si>
  <si>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</si>
  <si>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</si>
  <si>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</si>
  <si>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</si>
  <si>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</si>
  <si>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</si>
  <si>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</si>
  <si>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</si>
  <si>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</si>
  <si>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</si>
  <si>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</si>
  <si>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</si>
  <si>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</si>
  <si>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</si>
  <si>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</si>
  <si>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</si>
  <si>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</si>
  <si>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</si>
  <si>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</si>
  <si>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</si>
  <si>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</si>
  <si>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</si>
  <si>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</si>
  <si>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</si>
  <si>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</si>
  <si>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</si>
  <si>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</si>
  <si>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</si>
  <si>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</si>
  <si>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</si>
  <si>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</si>
  <si>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</si>
  <si>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</si>
  <si>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</si>
  <si>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</si>
  <si>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</si>
  <si>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</si>
  <si>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</si>
  <si>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</si>
  <si>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</si>
  <si>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</si>
  <si>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</si>
  <si>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</si>
  <si>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</si>
  <si>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</si>
  <si>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</si>
  <si>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</si>
  <si>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</si>
  <si>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</si>
  <si>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</si>
  <si>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</si>
  <si>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</si>
  <si>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</si>
  <si>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</si>
  <si>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</si>
  <si>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</si>
  <si>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</si>
  <si>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</si>
  <si>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</si>
  <si>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</si>
  <si>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</si>
  <si>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</si>
  <si>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</si>
  <si>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</si>
  <si>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</si>
  <si>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</si>
  <si>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</si>
  <si>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</si>
  <si>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</si>
  <si>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</si>
  <si>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</si>
  <si>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</si>
  <si>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</si>
  <si>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</si>
  <si>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</si>
  <si>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</si>
  <si>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</si>
  <si>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</si>
  <si>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</si>
  <si>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</si>
  <si>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</si>
  <si>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</si>
  <si>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</si>
  <si>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</si>
  <si>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</si>
  <si>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</si>
  <si>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</si>
  <si>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</si>
  <si>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</si>
  <si>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</si>
  <si>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</si>
  <si>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</si>
  <si>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</si>
  <si>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</si>
  <si>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</si>
  <si>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</si>
  <si>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</si>
  <si>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</si>
  <si>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</si>
  <si>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</si>
  <si>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</si>
  <si>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</si>
  <si>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</si>
  <si>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</si>
  <si>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</si>
  <si>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</si>
  <si>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</si>
  <si>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</si>
  <si>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</si>
  <si>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</si>
  <si>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</si>
  <si>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</si>
  <si>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LEY DE INGRESOS ESTIMADA</t>
  </si>
  <si>
    <t>LEY DE INGRESOS POR EJECUTAR</t>
  </si>
  <si>
    <t>LEY DE INGRESOS MODIFICADA</t>
  </si>
  <si>
    <t>LEY DE INGRESOS DEVENGADA</t>
  </si>
  <si>
    <t>LEY DE INGRESOS RECAUDADA</t>
  </si>
  <si>
    <t>PRESUPUESTO DE EGRESOS APROBADO</t>
  </si>
  <si>
    <t>PRESUPUESTO DE EGRESOS POR EJERCER</t>
  </si>
  <si>
    <t>PRESUPUESTO DE EGRESOS MODIFICADO</t>
  </si>
  <si>
    <t>PRESUPUESTO DE EGRESOS EJERCIDO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</si>
  <si>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</si>
  <si>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</si>
  <si>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</si>
  <si>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</si>
  <si>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</si>
  <si>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</si>
  <si>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</si>
  <si>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</si>
  <si>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</si>
  <si>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</si>
  <si>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</si>
  <si>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</si>
  <si>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</si>
  <si>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</si>
  <si>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</si>
  <si>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</si>
  <si>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</si>
  <si>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</si>
  <si>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</si>
  <si>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</si>
  <si>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</si>
  <si>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</si>
  <si>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</si>
  <si>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</si>
  <si>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</si>
  <si>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</si>
  <si>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</si>
  <si>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</si>
  <si>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</si>
  <si>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</si>
  <si>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</si>
  <si>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</si>
  <si>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</si>
  <si>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</si>
  <si>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</si>
  <si>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</si>
  <si>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</si>
  <si>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</si>
  <si>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</si>
  <si>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</si>
  <si>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</si>
  <si>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</si>
  <si>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</si>
  <si>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</si>
  <si>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</si>
  <si>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</si>
  <si>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</si>
  <si>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</si>
  <si>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</si>
  <si>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</si>
  <si>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</si>
  <si>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</si>
  <si>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</si>
  <si>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</si>
  <si>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</si>
  <si>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</si>
  <si>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</si>
  <si>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</si>
  <si>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</si>
  <si>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</si>
  <si>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</si>
  <si>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</si>
  <si>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</si>
  <si>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</si>
  <si>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</si>
  <si>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</si>
  <si>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</si>
  <si>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</si>
  <si>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</si>
  <si>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</si>
  <si>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</si>
  <si>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</si>
  <si>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</si>
  <si>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</si>
  <si>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</si>
  <si>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</si>
  <si>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</si>
  <si>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</si>
  <si>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</si>
  <si>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</si>
  <si>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</si>
  <si>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</si>
  <si>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</si>
  <si>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</si>
  <si>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</si>
  <si>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</si>
  <si>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</si>
  <si>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</si>
  <si>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</si>
  <si>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</si>
  <si>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</si>
  <si>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</si>
  <si>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</si>
  <si>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</si>
  <si>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</si>
  <si>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</si>
  <si>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</si>
  <si>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</si>
  <si>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</si>
  <si>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</si>
  <si>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</si>
  <si>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</si>
  <si>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</si>
  <si>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</si>
  <si>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TOTAL_1131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</si>
  <si>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</si>
  <si>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</si>
  <si>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</si>
  <si>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</si>
  <si>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</si>
  <si>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</si>
  <si>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</si>
  <si>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</si>
  <si>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</si>
  <si>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</si>
  <si>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</si>
  <si>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</si>
  <si>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</si>
  <si>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</si>
  <si>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</si>
  <si>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</si>
  <si>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</si>
  <si>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</si>
  <si>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</si>
  <si>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</si>
  <si>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</si>
  <si>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</si>
  <si>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</si>
  <si>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</si>
  <si>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</si>
  <si>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</si>
  <si>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</si>
  <si>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</si>
  <si>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</si>
  <si>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</si>
  <si>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</si>
  <si>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</si>
  <si>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</si>
  <si>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</si>
  <si>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</si>
  <si>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</si>
  <si>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</si>
  <si>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</si>
  <si>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</si>
  <si>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</si>
  <si>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</si>
  <si>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</si>
  <si>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</si>
  <si>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</si>
  <si>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</si>
  <si>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</si>
  <si>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</si>
  <si>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</si>
  <si>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</si>
  <si>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</si>
  <si>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</si>
  <si>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1240 Y 1250  BIENES MUEBLES E INTANGIBLES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</si>
  <si>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</si>
  <si>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</si>
  <si>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</si>
  <si>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</si>
  <si>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</si>
  <si>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</si>
  <si>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</si>
  <si>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</si>
  <si>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</si>
  <si>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</si>
  <si>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</si>
  <si>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</si>
  <si>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</si>
  <si>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</si>
  <si>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</si>
  <si>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</si>
  <si>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</si>
  <si>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</si>
  <si>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</si>
  <si>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</si>
  <si>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</si>
  <si>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</si>
  <si>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</si>
  <si>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</si>
  <si>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</si>
  <si>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</si>
  <si>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</si>
  <si>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</si>
  <si>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</si>
  <si>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</si>
  <si>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</si>
  <si>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</si>
  <si>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</si>
  <si>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</si>
  <si>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</si>
  <si>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</si>
  <si>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</si>
  <si>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</si>
  <si>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</si>
  <si>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 General
Ing. José Roberto Centeno Valadez</t>
  </si>
  <si>
    <t>Director de Desarrollo Institucional y de Administración
C.P. Carlos Arturo       Navarro Pedroza</t>
  </si>
  <si>
    <t>11140-0000-0000-0001</t>
  </si>
  <si>
    <t>BAJIO 206</t>
  </si>
  <si>
    <t>PAGARE CON RENDIMIENTO LIQUIDABLE  AL VENCIMIENTO</t>
  </si>
  <si>
    <t>11140-0000-0000-0109</t>
  </si>
  <si>
    <t>BAJIO 501 ESCOMBRERA</t>
  </si>
  <si>
    <t>11140-0000-0000-0110</t>
  </si>
  <si>
    <t xml:space="preserve">BAJIO 214 </t>
  </si>
  <si>
    <t>11140-0000-0000-0111</t>
  </si>
  <si>
    <t>BAJIO 8898</t>
  </si>
  <si>
    <t>11140-0000-0000-0112</t>
  </si>
  <si>
    <t>BAJIO 8799</t>
  </si>
  <si>
    <t>11220-0000-0000-0001</t>
  </si>
  <si>
    <t>AGUSTIN SANCHEZ MARES</t>
  </si>
  <si>
    <t>11220-0000-0000-0002</t>
  </si>
  <si>
    <t>SERVICIO JARAMILLO SA DE CV</t>
  </si>
  <si>
    <t>11220-0000-0000-0003</t>
  </si>
  <si>
    <t>SERVICIO BLVD. AEROPUERTO SA DE CV</t>
  </si>
  <si>
    <t>11220-0000-0000-0004</t>
  </si>
  <si>
    <t>ESTACION DE SERVICIO LAS HUERTAS SA DE CV</t>
  </si>
  <si>
    <t>11220-0000-0000-0005</t>
  </si>
  <si>
    <t>SUPER SERVICIO BLVD. AEROPUERTO SA DE CV</t>
  </si>
  <si>
    <t>11220-0000-0000-0006</t>
  </si>
  <si>
    <t>COMBUSTIBLE BONANZA SA DE CV</t>
  </si>
  <si>
    <t>11220-0000-0000-0007</t>
  </si>
  <si>
    <t>JUDAS ENRIQUE MORENO</t>
  </si>
  <si>
    <t>11220-0000-0000-0019</t>
  </si>
  <si>
    <t>MA VIVIAN PADILLA GARCIA</t>
  </si>
  <si>
    <t>11240-0000-0000-0002</t>
  </si>
  <si>
    <t>IVA ACREDITABLE X PAGAR</t>
  </si>
  <si>
    <t>11240-0000-0000-0003</t>
  </si>
  <si>
    <t>11240-0000-0000-0004</t>
  </si>
  <si>
    <t>IVA TRASLADADO RETENIDO POR LYRBA</t>
  </si>
  <si>
    <t>11240-0000-0000-0005</t>
  </si>
  <si>
    <t>IVA X RETENER LYRBA</t>
  </si>
  <si>
    <t>11240-0000-0000-0006</t>
  </si>
  <si>
    <t>11240-0000-0000-0007</t>
  </si>
  <si>
    <t>11240-0000-0000-0008</t>
  </si>
  <si>
    <t>11240-0000-0000-0009</t>
  </si>
  <si>
    <t>11240-0000-0000-0010</t>
  </si>
  <si>
    <t>11240-0000-0000-0011</t>
  </si>
  <si>
    <t>IVA DE RECOLECCION</t>
  </si>
  <si>
    <t>11240-0000-0000-0012</t>
  </si>
  <si>
    <t>IVA SUBSIDIO GASTO CORRIENTE</t>
  </si>
  <si>
    <t>11240-0000-0000-0013</t>
  </si>
  <si>
    <t>IVA SALDO A FAVOR EJERCICIO 2015</t>
  </si>
  <si>
    <t>11230-0000-0001-0001</t>
  </si>
  <si>
    <t>se inicia proceso de devolucion ante SAT</t>
  </si>
  <si>
    <t>ya sobrepaso el plazo de 365 dias</t>
  </si>
  <si>
    <t>11230-0000-0001-0005</t>
  </si>
  <si>
    <t>INGRESOS POR COBRAR</t>
  </si>
  <si>
    <t>se inicia oficio de cancelacion de cuentas incobrables</t>
  </si>
  <si>
    <t>12340-6121-0000-0000</t>
  </si>
  <si>
    <t>EDIFICACION NO HABITACIONAL</t>
  </si>
  <si>
    <t>ANUAL</t>
  </si>
  <si>
    <t>12410-0000-0000-0000</t>
  </si>
  <si>
    <t>MOBILIARIO Y EQUIPO DE ADMINISTRACION</t>
  </si>
  <si>
    <t>12420-0000-0000-0000</t>
  </si>
  <si>
    <t>12430-0000-0000-0000</t>
  </si>
  <si>
    <t>12440-0000-0000-0000</t>
  </si>
  <si>
    <t>EQUIPO DE TRANSPORTE</t>
  </si>
  <si>
    <t>12450-0000-0000-0000</t>
  </si>
  <si>
    <t>EQUIPO DE DEFENSA Y SEGURIDAD</t>
  </si>
  <si>
    <t>12460-0000-0000-0000</t>
  </si>
  <si>
    <t>MAQUINARIA, OTROS EQUIPOS Y HERRAMIENTA</t>
  </si>
  <si>
    <t>12610-0000-0000-0000</t>
  </si>
  <si>
    <t>DEPRECIACION DE BIENES INMUEBLES</t>
  </si>
  <si>
    <t>Linea Recta</t>
  </si>
  <si>
    <t>12630-5111-0000-0000</t>
  </si>
  <si>
    <t>12630-5112-0000-0000</t>
  </si>
  <si>
    <t>12630-5113-0000-0000</t>
  </si>
  <si>
    <t>12630-5114-0000-0000</t>
  </si>
  <si>
    <t>12630-5115-0000-0000</t>
  </si>
  <si>
    <t>12630-5116-0000-0000</t>
  </si>
  <si>
    <t>12630-5117-0000-0000</t>
  </si>
  <si>
    <t>OTROS EQUIPOS</t>
  </si>
  <si>
    <t>12630-5118-0000-0000</t>
  </si>
  <si>
    <t>12630-5119-0000-0000</t>
  </si>
  <si>
    <t>12630-5120-0000-0000</t>
  </si>
  <si>
    <t>12630-5121-0000-0000</t>
  </si>
  <si>
    <t>12630-5122-0000-0000</t>
  </si>
  <si>
    <t>SOFTWARE</t>
  </si>
  <si>
    <t>Anual</t>
  </si>
  <si>
    <t>12650-5911-0000-0001</t>
  </si>
  <si>
    <t>AMORTIZACION ACUMULADA DE SOFTWARE</t>
  </si>
  <si>
    <t>11910-0000-0000-0000</t>
  </si>
  <si>
    <t>VALORES EN GARANTIA</t>
  </si>
  <si>
    <t>GARANTIA PARA CONTRATO DE COMBUSTIBLE</t>
  </si>
  <si>
    <t>CREACION DE PASIVOS Y COMPROMISOS</t>
  </si>
  <si>
    <t>41430-4301-0000-1002</t>
  </si>
  <si>
    <t>CONTRATOS NUEVOS Y RENOVACIONES</t>
  </si>
  <si>
    <t>INGRESOS PROPIOS POR CONTRATOS NUEVOS DE RECOLECCION A NEGOCIOS</t>
  </si>
  <si>
    <t>41430-4301-0000-1006</t>
  </si>
  <si>
    <t>DISPOSICION FINAL DE ESCOMBRO</t>
  </si>
  <si>
    <t>INGRESOS PROPIOS POR LA RECEPCION DE DISPOSICION FINAL DE ESCOMBRO</t>
  </si>
  <si>
    <t>41590-5103-0000-1003</t>
  </si>
  <si>
    <t>INGRESOS POR BASURA QUE NO ES BASURA</t>
  </si>
  <si>
    <t>INGRESOS PROPIOS POR  LA VENTA DE RECICLADOS BASURA QUE NO ES BASURA</t>
  </si>
  <si>
    <t>41690-6109-0000-1004</t>
  </si>
  <si>
    <t>MULTAS</t>
  </si>
  <si>
    <t>INGRESOS PROPIOS POR SANCIONES IMPUESTAS A CONTRATISTAS</t>
  </si>
  <si>
    <t>42230-9000-0000-0018</t>
  </si>
  <si>
    <t>43100-0000-0000-0000</t>
  </si>
  <si>
    <t>INGRESOS FINANCIEROS</t>
  </si>
  <si>
    <t>PRODUCTOS FINANCIEROS Y OTROS INGRESOS</t>
  </si>
  <si>
    <t>INTERESES GENERADOS POR LAS INVERSIONES EN BANCOS</t>
  </si>
  <si>
    <t>43990-0000-0000-0000</t>
  </si>
  <si>
    <t>OTROS INGRESOS Y BENEFICIOS VARIOS</t>
  </si>
  <si>
    <t>DIFERENCIAS POR REDONDEOS, POR EMISION DE CONSTANCIAS Y VENTA DE BASES DE LAS LICITACIONES PÚBLICAS</t>
  </si>
  <si>
    <t>DIFERENCIAS EN COBROS Y REEMBOLSOS POR DAÑOS CAUSADOS A BIENES DEL SIAP, EMISION DE CONSTANCIAS POR LA VALIDACION DE TIRO DE ESCOMBRO Y VENTA DE BASES DE LICITACIONES PÚBLICAS.</t>
  </si>
  <si>
    <t>31000-0000-0000-0000</t>
  </si>
  <si>
    <t>ACTIVOS FIJOS DONADOS</t>
  </si>
  <si>
    <t>DONACIONES DE CAPITAL</t>
  </si>
  <si>
    <t>MUNICIPAL</t>
  </si>
  <si>
    <t>32200-0000-0000-0001</t>
  </si>
  <si>
    <t>REMANENTE EJERCICIO 2011</t>
  </si>
  <si>
    <t>32200-0000-0000-0002</t>
  </si>
  <si>
    <t>REMANENTE EJERCICIO 2012</t>
  </si>
  <si>
    <t>32200-0000-0000-0003</t>
  </si>
  <si>
    <t>REMANENTE EJERCICIO 2013</t>
  </si>
  <si>
    <t>32200-0000-0000-0004</t>
  </si>
  <si>
    <t>REMANENTE EJERCICIO 2014</t>
  </si>
  <si>
    <t>32200-0000-0000-0005</t>
  </si>
  <si>
    <t>REMANENTE EJERCICIO 2015</t>
  </si>
  <si>
    <t>11110-0000-0000-0001</t>
  </si>
  <si>
    <t>11110-0000-0000-0009</t>
  </si>
  <si>
    <t>JUAN GERARDO ESQUIVEL HERNANDEZ</t>
  </si>
  <si>
    <t>11110-0000-0000-0010</t>
  </si>
  <si>
    <t>11110-0000-0000-0011</t>
  </si>
  <si>
    <t>JOSE PADILLA BRAVO</t>
  </si>
  <si>
    <t>11120-0000-0000-0102</t>
  </si>
  <si>
    <t>11120-0000-0000-0103</t>
  </si>
  <si>
    <t>11120-0000-0000-0104</t>
  </si>
  <si>
    <t>BAJIO CTA 61162060101</t>
  </si>
  <si>
    <t>11120-0000-0000-0105</t>
  </si>
  <si>
    <t>11120-0000-0000-0106</t>
  </si>
  <si>
    <t>BAJIO CTA 501 ESCOMBRERA</t>
  </si>
  <si>
    <t>11120-0000-0000-0107</t>
  </si>
  <si>
    <t>BAJIO CTA 5695</t>
  </si>
  <si>
    <t>11120-0000-0000-0108</t>
  </si>
  <si>
    <t>BAJIO 8616351 FONDO CONTINGENCIAS</t>
  </si>
  <si>
    <t>11120-0000-0000-0109</t>
  </si>
  <si>
    <t>BAJIO 742 SERV RECOLECCION</t>
  </si>
  <si>
    <t>11120-0000-0000-0112</t>
  </si>
  <si>
    <t>BAJIO CTA. 8799</t>
  </si>
  <si>
    <t>11120-0000-0000-0113</t>
  </si>
  <si>
    <t>BAJIO CTA 8898</t>
  </si>
  <si>
    <t>11120-0000-0000-0114</t>
  </si>
  <si>
    <t>BAJIO No. CTA. 5657</t>
  </si>
  <si>
    <t>"NO APLICA"</t>
  </si>
  <si>
    <t>REMANENTE EJERCICIO 2016</t>
  </si>
  <si>
    <t>32200-0000-0000-0006</t>
  </si>
  <si>
    <t>REMANENTE EJERCICIO 2017</t>
  </si>
  <si>
    <t>INGRESOS PROPIOS POR SUBSIDIO DE GASTO CORRIENTE (MUNICIPAL) Y PROYECTO DE RECOLECCION DE BASURA (FEDERAL), PROYECTO DE PLANTA DE LEXIVIADOS.</t>
  </si>
  <si>
    <t>Factura pendiente de pago por parte del Municipio</t>
  </si>
  <si>
    <t>Dentro del plazo establecido</t>
  </si>
  <si>
    <t>NOTAS A LOS ESTADOS FINANCIEROS DEL 01 DE ENERO AL 30 DE JUNIO DE 2017</t>
  </si>
  <si>
    <t>12410-0000-0000</t>
  </si>
  <si>
    <t>12420-0000-0000</t>
  </si>
  <si>
    <t>MOBILIARIO Y EQUIPO EDUCACIONAL Y RECREATIVO</t>
  </si>
  <si>
    <t>12430-0000-0000</t>
  </si>
  <si>
    <t>EQUIPO E INSTRUMENTAL MEDICO Y DE LABORATORIO</t>
  </si>
  <si>
    <t>12440-0000-0000</t>
  </si>
  <si>
    <t>12450-0000-0000</t>
  </si>
  <si>
    <t>12460-0000-0000</t>
  </si>
  <si>
    <t>EQUIPO DE COMPUTO</t>
  </si>
  <si>
    <t>EQUIPO DE RADIOCUMUNICACION</t>
  </si>
  <si>
    <t>OTROS BIENES MUEBLES</t>
  </si>
  <si>
    <t>DEP. ACUM. DE EQUIPO MEDICO Y DE LAB.</t>
  </si>
  <si>
    <t>DEP. ACUM. DE CAMARAS Y VIDEO</t>
  </si>
  <si>
    <t>DEP. ACUM. DE CAJA DE ESCOMBRERAS</t>
  </si>
  <si>
    <t>DEP. ACUM. DE SOFTWARE</t>
  </si>
  <si>
    <t>DEP. ACUM. DE EQUIPO DE DEFENSA</t>
  </si>
  <si>
    <t>12630-5695-0000-0000</t>
  </si>
  <si>
    <t>DEP. ACUM. DE OTROS EQUIPOS</t>
  </si>
  <si>
    <t>12510-5971-0000-0000</t>
  </si>
  <si>
    <t>BAJIO 214</t>
  </si>
  <si>
    <t>BAJIO CTA 8799</t>
  </si>
  <si>
    <t>12500-0000-0000-0000</t>
  </si>
  <si>
    <t>Activos Intangibles</t>
  </si>
  <si>
    <t>81100-0000-0000-0000</t>
  </si>
  <si>
    <t>81200-0000-0000-0000</t>
  </si>
  <si>
    <t>81300-0000-0000-0000</t>
  </si>
  <si>
    <t>81400-0000-0000-0000</t>
  </si>
  <si>
    <t>81500-0000-0000-0000</t>
  </si>
  <si>
    <t>82100-0000-0000-0000</t>
  </si>
  <si>
    <t>82200-0000-0000-0000</t>
  </si>
  <si>
    <t>82300-0000-0000-0000</t>
  </si>
  <si>
    <t>82400-0000-0000-0000</t>
  </si>
  <si>
    <t>PRESUPUESTO DE EGRESOS COMPROMETIDO</t>
  </si>
  <si>
    <t>82500-0000-0000-0000</t>
  </si>
  <si>
    <t>PRESUPUESTO DE EGRESOS DEVENGADO</t>
  </si>
  <si>
    <t>82600-0000-0000-0000</t>
  </si>
  <si>
    <t>82700-0000-0000-0000</t>
  </si>
  <si>
    <t>TOTAL</t>
  </si>
  <si>
    <t>12470-0000-0000</t>
  </si>
  <si>
    <t>EQUIPO MEDICO Y DE LABORATORIO</t>
  </si>
  <si>
    <t>12490-0000-0000</t>
  </si>
  <si>
    <t>11240-0000-0000-0001</t>
  </si>
  <si>
    <t>CONTRIBUYENTE O CIUDADANO POR PAE</t>
  </si>
  <si>
    <t>IVA ACREDITABLE PAGADO</t>
  </si>
  <si>
    <t>IVA ACREDITABLE pagado</t>
  </si>
  <si>
    <t>IVA X RETENER RUTAS</t>
  </si>
  <si>
    <t>IVA A FAVOR EJERCICIO 2012</t>
  </si>
  <si>
    <t>IVA A FAVOR EJERCICIO 2013</t>
  </si>
  <si>
    <t>IVA A FAVOR EJERCICIO 2014</t>
  </si>
  <si>
    <t>11240-0000-0000-0014</t>
  </si>
  <si>
    <t>IVA RETENIDO X VENTA DE RESICLADOS</t>
  </si>
  <si>
    <t>11240-5421-0000-0000</t>
  </si>
  <si>
    <t>CARROCERIAS Y REMOLQUES</t>
  </si>
  <si>
    <t>BANAMEX CTA 1095528 IDE</t>
  </si>
  <si>
    <t xml:space="preserve">SILVIA ELENA TORRES RODRIGUEZ </t>
  </si>
  <si>
    <t>CAROLINZA IRAZU ZAVALA RODRIGUEZ</t>
  </si>
  <si>
    <t>BANAMEX CTA1095528</t>
  </si>
  <si>
    <t>BAJIO CTA 61162140101 SUBSIDIOS</t>
  </si>
  <si>
    <t>BAJIO CTA 401 SUBSIDIO 2012</t>
  </si>
  <si>
    <t>MOBILIARIO Y EQUIPO EDUCACIONAL Y RECRATIVO</t>
  </si>
  <si>
    <t>12510-0000-0000-0000</t>
  </si>
  <si>
    <t>00</t>
  </si>
  <si>
    <t>Inversiones en fideicomisos, mandatos y otros análogos</t>
  </si>
  <si>
    <t>SUBSIDIOS 2017</t>
  </si>
  <si>
    <t>EMISION DE CONSTANCIAS</t>
  </si>
  <si>
    <t>41430-4301-0000-1005</t>
  </si>
  <si>
    <t>51500-51501-0000-0000</t>
  </si>
  <si>
    <t>ALIMENTOS</t>
  </si>
  <si>
    <t>HERRAMIENTAS</t>
  </si>
  <si>
    <t>SERVICIOS</t>
  </si>
  <si>
    <t>21120-00000-0000-0063</t>
  </si>
  <si>
    <t>AUTOPARTES Y MAS SA DE CV</t>
  </si>
  <si>
    <t>21120-00000-0000-0144</t>
  </si>
  <si>
    <t>DISTRIBUIDORA PAPELERA ARGOZ SA DE CV</t>
  </si>
  <si>
    <t>21120-00000-0000-0178</t>
  </si>
  <si>
    <t>MUELLES Y MOFLES M Y M SA DE CV</t>
  </si>
  <si>
    <t>21120-00000-0000-0216</t>
  </si>
  <si>
    <t>EDENRED MEXICO SA DE CV</t>
  </si>
  <si>
    <t>21120-00000-0000-0222</t>
  </si>
  <si>
    <t>GRUPO ENERMAX S DE RL DE CV</t>
  </si>
  <si>
    <t>21120-00000-0000-0356</t>
  </si>
  <si>
    <t>ARTE Y COLOR DIGITAL SA DE CV</t>
  </si>
  <si>
    <t>21120-00000-0000-0452</t>
  </si>
  <si>
    <t>AG PROENVIRO SA DE CV</t>
  </si>
  <si>
    <t>21120-00000-0000-0508</t>
  </si>
  <si>
    <t>21120-00000-0000-0510</t>
  </si>
  <si>
    <t>PROCESADORA MARQUEZ SA DE CV</t>
  </si>
  <si>
    <t>21120-00000-0000-0612</t>
  </si>
  <si>
    <t>21190-00000-0000-0184</t>
  </si>
  <si>
    <t>MAPEQ MAYORISTAS EN PAPELERIA SA DE CV</t>
  </si>
  <si>
    <t>21190-00000-0000-0343</t>
  </si>
  <si>
    <t>COMERCIALIZACION OFITODO SA DE CV</t>
  </si>
  <si>
    <t>VIATICOS</t>
  </si>
  <si>
    <t>32100-0000-0000-0007</t>
  </si>
  <si>
    <t>12330-000-000-0000</t>
  </si>
  <si>
    <t>EM ISION DE CONSTANCIAS</t>
  </si>
  <si>
    <t>Ingreso Estatal</t>
  </si>
  <si>
    <t>premio ganado</t>
  </si>
  <si>
    <t>gasto de viaje</t>
  </si>
  <si>
    <t>lo deposita en Octubre</t>
  </si>
  <si>
    <t>11920-0000-0001-0000</t>
  </si>
  <si>
    <t>JUNTA  ESPECIAL NUMERO DOS</t>
  </si>
  <si>
    <t>DEMANDA LABORAL</t>
  </si>
  <si>
    <t>21120-00000-0187-0001</t>
  </si>
  <si>
    <t>21120-00000-0000-0420</t>
  </si>
  <si>
    <t>ASECA SA DE CV</t>
  </si>
  <si>
    <t>21120-00000-0000-0421</t>
  </si>
  <si>
    <t>PRODUCTOS LAMAS SA DE CV</t>
  </si>
  <si>
    <t>21190-00000-0000-0139</t>
  </si>
  <si>
    <t>MAQUINAS REFACCIONES Y SERVICIO SA DE CV</t>
  </si>
  <si>
    <t>21190-00000-0000-0157</t>
  </si>
  <si>
    <t>PLASTIC OMNIUM SISTEMAS URBANOS SA DE CV</t>
  </si>
  <si>
    <t>41690-61090-0000-1008</t>
  </si>
  <si>
    <t>RECURSO ESTATAL</t>
  </si>
  <si>
    <t>RECURSO DEL INSTITUTO DE ECOLOGIA DEL EDO. DE GTO.</t>
  </si>
  <si>
    <t>remanente del ejercicio</t>
  </si>
  <si>
    <t>11230-0000-0000-0010</t>
  </si>
  <si>
    <t>CARLOS ARTURO NAVARRO PEDROZA</t>
  </si>
  <si>
    <t>21120-00000-0000-0000</t>
  </si>
  <si>
    <t>21120-00000-0000-0331</t>
  </si>
  <si>
    <t>21120-00000-0000-0447</t>
  </si>
  <si>
    <t>21120-00000-0000-0483</t>
  </si>
  <si>
    <t>21120-00000-0000-0484</t>
  </si>
  <si>
    <t>21120-00000-0000-0525</t>
  </si>
  <si>
    <t>21120-00000-0000-0532</t>
  </si>
  <si>
    <t>21120-00000-0000-0533</t>
  </si>
  <si>
    <t>21120-00000-0000-0545</t>
  </si>
  <si>
    <t>21120-00000-0000-0546</t>
  </si>
  <si>
    <t>21120-00000-0281-0044</t>
  </si>
  <si>
    <t>21120-00000-0281-0108</t>
  </si>
  <si>
    <t>21120-00000-0281-0122</t>
  </si>
  <si>
    <t>21120-00000-0281-0129</t>
  </si>
  <si>
    <t>PROVEEDORES POR PAGAR A CORTO PLAZO</t>
  </si>
  <si>
    <t>RUTAS LYBA SIN FACTURAS</t>
  </si>
  <si>
    <t>LLANTAS PREMIER S.A DE C.V</t>
  </si>
  <si>
    <t>RADIO PROMOTORA LEONESA S.A DE C.V</t>
  </si>
  <si>
    <t>MUEBLES SIRIUS SA DE CV</t>
  </si>
  <si>
    <t>BECERRA ALCACIO FRANCISCO JUAN PABLO</t>
  </si>
  <si>
    <t>GRUPO AMBIENTAL RESPETANDO EL PLANETA S DE R L DE CV</t>
  </si>
  <si>
    <t>PLANMEDIOS Y PRODUCCIONES SA DE CV</t>
  </si>
  <si>
    <t>GRUPO ACIR RADIO SA DE CV</t>
  </si>
  <si>
    <t>ARQUIO-E CONSTRUCTORA S.A. DE C.V.</t>
  </si>
  <si>
    <t>PROMOMEDIOS LEON S.A. DE C.V.</t>
  </si>
  <si>
    <t>CUENTAS POR PAGAR A CORTO PLAZO</t>
  </si>
  <si>
    <t>RUTAS LYRBA</t>
  </si>
  <si>
    <t>DIANA ALICIA RAMIREZ MONTELONGO</t>
  </si>
  <si>
    <t>MARIO VALDESPINO ARTEAGA</t>
  </si>
  <si>
    <t>MA FRANCISCA HERNANDEZ VARGAS</t>
  </si>
  <si>
    <t>SOLUCIONES AMBIENTALES SISTEMATICAS S. DE R.L. DE C.V.</t>
  </si>
  <si>
    <t>21190-00000-0000-0000</t>
  </si>
  <si>
    <t>21190-00000-0000-0054</t>
  </si>
  <si>
    <t>OTRAS CUENTAS POR PAGAR A CORTO PLAZO</t>
  </si>
  <si>
    <t>BAREFA SA DE CV</t>
  </si>
  <si>
    <t>5112-0000-0000</t>
  </si>
  <si>
    <t>REMUNERACIONES AL PERSONAL</t>
  </si>
  <si>
    <t>5115-0000-0000</t>
  </si>
  <si>
    <t>LIQUIDACUNES OIR INDEMNIZACION</t>
  </si>
  <si>
    <t>5121-0000-0000</t>
  </si>
  <si>
    <t>MATERIALES DE ADMINISTRACION</t>
  </si>
  <si>
    <t>5122-0000-000</t>
  </si>
  <si>
    <t>ALIMENTOS Y UTENCILIOS</t>
  </si>
  <si>
    <t>5123-0000-0000</t>
  </si>
  <si>
    <t>MATERIALES Y EQUIPOS DE CONSTRUCCION</t>
  </si>
  <si>
    <t>5124-000-0000</t>
  </si>
  <si>
    <t>MATERIAS PRIMAS</t>
  </si>
  <si>
    <t>5125-000-0000</t>
  </si>
  <si>
    <t>PRODUCTOS QUIMICOS</t>
  </si>
  <si>
    <t>5126-0000-0000</t>
  </si>
  <si>
    <t>COMBUSTIBLES Y LUBRICANTES</t>
  </si>
  <si>
    <t>5127-0000-0000</t>
  </si>
  <si>
    <t>VESTUARIOS BLANCOS</t>
  </si>
  <si>
    <t>5129-0000-0000</t>
  </si>
  <si>
    <t>HERRAMIENTAS REFACCIONES Y ACCESORIOS</t>
  </si>
  <si>
    <t>5131-0000-0000</t>
  </si>
  <si>
    <t>SERVICIOS BASICOS</t>
  </si>
  <si>
    <t>5132-0000-0000</t>
  </si>
  <si>
    <t>SERVICIO DE ARRENDAMIENTO</t>
  </si>
  <si>
    <t>5133-0000-0000</t>
  </si>
  <si>
    <t>SERVICIOOS PROFESIONALES CIENTIFICOS</t>
  </si>
  <si>
    <t>5134-0000-0000</t>
  </si>
  <si>
    <t>5135-0000-0000</t>
  </si>
  <si>
    <t>SERVICIOS DE INSTAACIN Y REPARACION</t>
  </si>
  <si>
    <t>5136-0000-0000</t>
  </si>
  <si>
    <t>SERVICIOS DE COMUNICACIÓN SOCIAL</t>
  </si>
  <si>
    <t>51347-0000-0000</t>
  </si>
  <si>
    <t>SERVICIOS DE TRASLADO Y VIATICOS</t>
  </si>
  <si>
    <t>5138-0000-0000</t>
  </si>
  <si>
    <t>SERVICIOS OFICIALES</t>
  </si>
  <si>
    <t>OTROS SERVICIOS GENERALES</t>
  </si>
  <si>
    <t>5139-0000-0000</t>
  </si>
  <si>
    <t>5150-0000-0000</t>
  </si>
  <si>
    <t>5156-0000-0000</t>
  </si>
  <si>
    <t>MAQUINARIA Y OTROS EQUIPOS</t>
  </si>
  <si>
    <t>5500-0000-0000</t>
  </si>
  <si>
    <t>OTROS GASTOS Y PERDIDAS</t>
  </si>
  <si>
    <t>HONORARIOS DE COMERCIALIZACION</t>
  </si>
  <si>
    <t>LIQUIDACIONES</t>
  </si>
  <si>
    <t xml:space="preserve">MATERIALES </t>
  </si>
  <si>
    <t>VESTUARIOS</t>
  </si>
  <si>
    <t>MAT. DE CONST.</t>
  </si>
  <si>
    <t>GASOLINA</t>
  </si>
  <si>
    <t>ARRENDAMIENTO</t>
  </si>
  <si>
    <t>SE. PROFSIONALES</t>
  </si>
  <si>
    <t>SERVICIOS FINANCIEROS Y COMERCIALES</t>
  </si>
  <si>
    <t>SER. FINAN CIEROS</t>
  </si>
  <si>
    <t>SERV. DE INSTALACION</t>
  </si>
  <si>
    <t>SERV. DE COMUNICACIÓN</t>
  </si>
  <si>
    <t>SERV. OFICIALES</t>
  </si>
  <si>
    <t>OTROS SERV.</t>
  </si>
  <si>
    <t>BIENES MUEBLES</t>
  </si>
  <si>
    <t>MAQ. Y EQUIPOS</t>
  </si>
  <si>
    <t>OTROS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</si>
</sst>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\$#,##0.00;\-\$#,##0.00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000000"/>
      <name val="MS Sans Serif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8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indexed="64"/>
      </bottom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3" fillId="0" borderId="0"/>
    <xf numFmtId="0" fontId="10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391">
    <xf numFmtId="0" fontId="0" fillId="0" borderId="0" xfId="0"/>
    <xf numFmtId="0" fontId="13" fillId="0" borderId="0" xfId="0" applyFont="1"/>
    <xf numFmtId="0" fontId="2" fillId="0" borderId="0" xfId="0" applyFont="1"/>
    <xf numFmtId="0" fontId="12" fillId="0" borderId="0" xfId="0" applyFont="1"/>
    <xf numFmtId="4" fontId="12" fillId="0" borderId="0" xfId="0" applyNumberFormat="1" applyFont="1"/>
    <xf numFmtId="43" fontId="7" fillId="0" borderId="0" xfId="1" applyFont="1"/>
    <xf numFmtId="4" fontId="7" fillId="0" borderId="0" xfId="1" applyNumberFormat="1" applyFont="1"/>
    <xf numFmtId="0" fontId="8" fillId="0" borderId="0" xfId="0" applyFont="1"/>
    <xf numFmtId="0" fontId="7" fillId="0" borderId="0" xfId="0" applyFont="1"/>
    <xf numFmtId="4" fontId="7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4" fontId="12" fillId="3" borderId="1" xfId="0" applyNumberFormat="1" applyFont="1" applyFill="1" applyBorder="1" applyAlignment="1">
      <alignment horizontal="right" wrapText="1"/>
    </xf>
    <xf numFmtId="4" fontId="7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2" fillId="2" borderId="23" xfId="0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Border="1" applyAlignment="1">
      <alignment horizontal="right" wrapText="1"/>
    </xf>
    <xf numFmtId="4" fontId="12" fillId="3" borderId="24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left" vertical="center" wrapText="1"/>
    </xf>
    <xf numFmtId="4" fontId="12" fillId="3" borderId="26" xfId="0" applyNumberFormat="1" applyFont="1" applyFill="1" applyBorder="1" applyAlignment="1">
      <alignment horizontal="right" wrapText="1"/>
    </xf>
    <xf numFmtId="4" fontId="12" fillId="3" borderId="2" xfId="0" applyNumberFormat="1" applyFont="1" applyFill="1" applyBorder="1" applyAlignment="1">
      <alignment horizontal="right" wrapText="1"/>
    </xf>
    <xf numFmtId="4" fontId="8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2" fillId="0" borderId="0" xfId="1" applyNumberFormat="1" applyFont="1" applyAlignment="1">
      <alignment vertical="center"/>
    </xf>
    <xf numFmtId="0" fontId="7" fillId="0" borderId="0" xfId="0" applyFont="1" applyAlignment="1">
      <alignment vertical="center"/>
    </xf>
    <xf numFmtId="49" fontId="12" fillId="2" borderId="27" xfId="1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vertical="top"/>
    </xf>
    <xf numFmtId="4" fontId="7" fillId="0" borderId="0" xfId="0" applyNumberFormat="1" applyFont="1" applyAlignment="1">
      <alignment horizontal="left" wrapText="1"/>
    </xf>
    <xf numFmtId="0" fontId="7" fillId="0" borderId="0" xfId="0" applyFont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12" fillId="2" borderId="1" xfId="0" quotePrefix="1" applyNumberFormat="1" applyFont="1" applyFill="1" applyBorder="1" applyAlignment="1">
      <alignment horizontal="center" vertical="center"/>
    </xf>
    <xf numFmtId="0" fontId="7" fillId="0" borderId="0" xfId="0" applyFont="1" applyBorder="1"/>
    <xf numFmtId="4" fontId="7" fillId="0" borderId="0" xfId="0" applyNumberFormat="1" applyFont="1" applyBorder="1"/>
    <xf numFmtId="4" fontId="7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7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2" fillId="2" borderId="23" xfId="3" applyFont="1" applyFill="1" applyBorder="1" applyAlignment="1">
      <alignment horizontal="center" vertical="center" wrapText="1"/>
    </xf>
    <xf numFmtId="0" fontId="7" fillId="0" borderId="1" xfId="0" applyFont="1" applyBorder="1"/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2" borderId="27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2" fillId="2" borderId="27" xfId="3" applyNumberFormat="1" applyFont="1" applyFill="1" applyBorder="1" applyAlignment="1">
      <alignment horizontal="center" vertical="center" wrapText="1"/>
    </xf>
    <xf numFmtId="4" fontId="12" fillId="2" borderId="5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4" fontId="12" fillId="0" borderId="0" xfId="0" applyNumberFormat="1" applyFont="1" applyFill="1" applyBorder="1" applyAlignment="1">
      <alignment horizontal="right" vertical="center" wrapText="1"/>
    </xf>
    <xf numFmtId="0" fontId="12" fillId="2" borderId="27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14" fillId="0" borderId="0" xfId="2" applyNumberFormat="1" applyFont="1" applyFill="1" applyBorder="1" applyAlignment="1">
      <alignment horizontal="left" vertical="top"/>
    </xf>
    <xf numFmtId="0" fontId="15" fillId="0" borderId="0" xfId="0" applyFont="1"/>
    <xf numFmtId="0" fontId="12" fillId="2" borderId="28" xfId="0" applyFont="1" applyFill="1" applyBorder="1" applyAlignment="1">
      <alignment horizontal="left" vertical="center"/>
    </xf>
    <xf numFmtId="0" fontId="12" fillId="2" borderId="29" xfId="0" applyFont="1" applyFill="1" applyBorder="1" applyAlignment="1">
      <alignment horizontal="left" vertical="center"/>
    </xf>
    <xf numFmtId="0" fontId="12" fillId="0" borderId="0" xfId="0" applyFont="1" applyBorder="1"/>
    <xf numFmtId="4" fontId="7" fillId="0" borderId="0" xfId="1" applyNumberFormat="1" applyFont="1" applyBorder="1"/>
    <xf numFmtId="4" fontId="7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2" fillId="0" borderId="30" xfId="0" applyFont="1" applyBorder="1" applyAlignment="1"/>
    <xf numFmtId="4" fontId="12" fillId="0" borderId="30" xfId="0" applyNumberFormat="1" applyFont="1" applyBorder="1" applyAlignment="1"/>
    <xf numFmtId="10" fontId="12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/>
    <xf numFmtId="0" fontId="7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7" fillId="0" borderId="0" xfId="0" applyNumberFormat="1" applyFont="1"/>
    <xf numFmtId="4" fontId="2" fillId="0" borderId="0" xfId="0" applyNumberFormat="1" applyFont="1"/>
    <xf numFmtId="15" fontId="7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2" fillId="0" borderId="0" xfId="0" applyFont="1" applyBorder="1" applyAlignment="1"/>
    <xf numFmtId="49" fontId="7" fillId="0" borderId="1" xfId="0" applyNumberFormat="1" applyFont="1" applyBorder="1"/>
    <xf numFmtId="4" fontId="7" fillId="0" borderId="6" xfId="1" applyNumberFormat="1" applyFont="1" applyBorder="1"/>
    <xf numFmtId="10" fontId="7" fillId="0" borderId="0" xfId="1" applyNumberFormat="1" applyFont="1" applyBorder="1"/>
    <xf numFmtId="2" fontId="7" fillId="0" borderId="0" xfId="1" applyNumberFormat="1" applyFont="1" applyBorder="1"/>
    <xf numFmtId="10" fontId="7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2" fillId="0" borderId="0" xfId="0" applyNumberFormat="1" applyFont="1"/>
    <xf numFmtId="2" fontId="12" fillId="2" borderId="23" xfId="1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4" fontId="12" fillId="2" borderId="27" xfId="0" applyNumberFormat="1" applyFont="1" applyFill="1" applyBorder="1" applyAlignment="1">
      <alignment horizontal="center" vertical="center" wrapText="1"/>
    </xf>
    <xf numFmtId="4" fontId="7" fillId="0" borderId="0" xfId="1" applyNumberFormat="1" applyFont="1" applyFill="1" applyBorder="1"/>
    <xf numFmtId="4" fontId="1" fillId="0" borderId="30" xfId="1" applyNumberFormat="1" applyFont="1" applyFill="1" applyBorder="1" applyAlignment="1">
      <alignment horizontal="center" vertical="top" wrapText="1"/>
    </xf>
    <xf numFmtId="4" fontId="7" fillId="0" borderId="0" xfId="1" applyNumberFormat="1" applyFont="1" applyBorder="1" applyAlignment="1"/>
    <xf numFmtId="10" fontId="8" fillId="0" borderId="0" xfId="0" applyNumberFormat="1" applyFont="1" applyAlignment="1"/>
    <xf numFmtId="10" fontId="7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2" fillId="0" borderId="0" xfId="0" applyFont="1" applyAlignment="1"/>
    <xf numFmtId="4" fontId="12" fillId="0" borderId="0" xfId="0" applyNumberFormat="1" applyFont="1" applyAlignment="1"/>
    <xf numFmtId="10" fontId="12" fillId="0" borderId="0" xfId="0" applyNumberFormat="1" applyFont="1" applyAlignment="1"/>
    <xf numFmtId="0" fontId="16" fillId="0" borderId="27" xfId="0" applyFont="1" applyBorder="1" applyAlignment="1">
      <alignment wrapText="1"/>
    </xf>
    <xf numFmtId="0" fontId="16" fillId="0" borderId="31" xfId="0" applyFont="1" applyBorder="1" applyAlignment="1">
      <alignment wrapText="1"/>
    </xf>
    <xf numFmtId="4" fontId="7" fillId="0" borderId="31" xfId="0" applyNumberFormat="1" applyFont="1" applyFill="1" applyBorder="1" applyAlignment="1">
      <alignment horizontal="right"/>
    </xf>
    <xf numFmtId="10" fontId="7" fillId="0" borderId="27" xfId="0" applyNumberFormat="1" applyFont="1" applyFill="1" applyBorder="1" applyAlignment="1">
      <alignment horizontal="right"/>
    </xf>
    <xf numFmtId="0" fontId="17" fillId="3" borderId="27" xfId="0" applyFont="1" applyFill="1" applyBorder="1" applyAlignment="1">
      <alignment wrapText="1"/>
    </xf>
    <xf numFmtId="4" fontId="12" fillId="3" borderId="31" xfId="0" applyNumberFormat="1" applyFont="1" applyFill="1" applyBorder="1" applyAlignment="1">
      <alignment horizontal="right"/>
    </xf>
    <xf numFmtId="4" fontId="7" fillId="0" borderId="0" xfId="1" applyNumberFormat="1" applyFont="1" applyAlignment="1"/>
    <xf numFmtId="10" fontId="7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2" fillId="0" borderId="23" xfId="3" applyFont="1" applyFill="1" applyBorder="1" applyAlignment="1">
      <alignment horizontal="center" vertical="center" wrapText="1"/>
    </xf>
    <xf numFmtId="0" fontId="7" fillId="0" borderId="27" xfId="4" applyFont="1" applyFill="1" applyBorder="1"/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7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7" fillId="0" borderId="1" xfId="0" applyNumberFormat="1" applyFont="1" applyFill="1" applyBorder="1" applyAlignment="1">
      <alignment wrapText="1"/>
    </xf>
    <xf numFmtId="4" fontId="7" fillId="0" borderId="1" xfId="1" applyNumberFormat="1" applyFont="1" applyBorder="1" applyAlignment="1">
      <alignment wrapText="1"/>
    </xf>
    <xf numFmtId="4" fontId="7" fillId="0" borderId="6" xfId="1" applyNumberFormat="1" applyFont="1" applyBorder="1" applyAlignment="1">
      <alignment wrapText="1"/>
    </xf>
    <xf numFmtId="4" fontId="7" fillId="0" borderId="1" xfId="6" applyNumberFormat="1" applyFont="1" applyFill="1" applyBorder="1" applyAlignment="1">
      <alignment wrapText="1"/>
    </xf>
    <xf numFmtId="4" fontId="7" fillId="0" borderId="1" xfId="0" applyNumberFormat="1" applyFont="1" applyBorder="1" applyAlignment="1">
      <alignment wrapText="1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43" fontId="7" fillId="0" borderId="1" xfId="1" applyFont="1" applyBorder="1" applyAlignment="1">
      <alignment wrapText="1"/>
    </xf>
    <xf numFmtId="4" fontId="12" fillId="3" borderId="1" xfId="0" applyNumberFormat="1" applyFont="1" applyFill="1" applyBorder="1" applyAlignment="1">
      <alignment wrapText="1"/>
    </xf>
    <xf numFmtId="0" fontId="7" fillId="0" borderId="1" xfId="0" applyFont="1" applyFill="1" applyBorder="1" applyAlignment="1"/>
    <xf numFmtId="4" fontId="12" fillId="3" borderId="25" xfId="0" applyNumberFormat="1" applyFont="1" applyFill="1" applyBorder="1" applyAlignment="1">
      <alignment wrapText="1"/>
    </xf>
    <xf numFmtId="4" fontId="7" fillId="0" borderId="24" xfId="0" applyNumberFormat="1" applyFont="1" applyFill="1" applyBorder="1" applyAlignment="1">
      <alignment wrapText="1"/>
    </xf>
    <xf numFmtId="4" fontId="12" fillId="3" borderId="24" xfId="0" applyNumberFormat="1" applyFont="1" applyFill="1" applyBorder="1" applyAlignment="1">
      <alignment wrapText="1"/>
    </xf>
    <xf numFmtId="4" fontId="12" fillId="3" borderId="26" xfId="0" applyNumberFormat="1" applyFont="1" applyFill="1" applyBorder="1" applyAlignment="1">
      <alignment wrapText="1"/>
    </xf>
    <xf numFmtId="4" fontId="12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7" fillId="0" borderId="7" xfId="0" applyFont="1" applyBorder="1"/>
    <xf numFmtId="4" fontId="7" fillId="0" borderId="7" xfId="0" applyNumberFormat="1" applyFont="1" applyBorder="1"/>
    <xf numFmtId="49" fontId="7" fillId="0" borderId="27" xfId="0" applyNumberFormat="1" applyFont="1" applyFill="1" applyBorder="1" applyAlignment="1">
      <alignment wrapText="1"/>
    </xf>
    <xf numFmtId="0" fontId="12" fillId="0" borderId="27" xfId="0" applyFont="1" applyFill="1" applyBorder="1" applyAlignment="1">
      <alignment wrapText="1"/>
    </xf>
    <xf numFmtId="0" fontId="12" fillId="3" borderId="27" xfId="0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7" fillId="0" borderId="0" xfId="0" applyFont="1" applyAlignment="1"/>
    <xf numFmtId="49" fontId="7" fillId="0" borderId="1" xfId="0" applyNumberFormat="1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0" fontId="12" fillId="3" borderId="1" xfId="0" applyFont="1" applyFill="1" applyBorder="1" applyAlignment="1">
      <alignment horizontal="left" wrapText="1"/>
    </xf>
    <xf numFmtId="0" fontId="7" fillId="0" borderId="0" xfId="0" applyFont="1" applyFill="1" applyAlignment="1"/>
    <xf numFmtId="4" fontId="7" fillId="0" borderId="0" xfId="0" applyNumberFormat="1" applyFont="1" applyFill="1" applyAlignment="1"/>
    <xf numFmtId="49" fontId="7" fillId="0" borderId="24" xfId="0" applyNumberFormat="1" applyFont="1" applyFill="1" applyBorder="1" applyAlignment="1">
      <alignment wrapText="1"/>
    </xf>
    <xf numFmtId="0" fontId="12" fillId="3" borderId="27" xfId="0" applyFont="1" applyFill="1" applyBorder="1" applyAlignment="1">
      <alignment horizontal="left" wrapText="1"/>
    </xf>
    <xf numFmtId="4" fontId="7" fillId="0" borderId="0" xfId="0" applyNumberFormat="1" applyFont="1" applyAlignment="1"/>
    <xf numFmtId="0" fontId="12" fillId="3" borderId="25" xfId="0" applyFont="1" applyFill="1" applyBorder="1" applyAlignment="1">
      <alignment horizontal="left" wrapText="1"/>
    </xf>
    <xf numFmtId="0" fontId="7" fillId="0" borderId="0" xfId="1" applyNumberFormat="1" applyFont="1" applyFill="1"/>
    <xf numFmtId="4" fontId="7" fillId="0" borderId="27" xfId="0" applyNumberFormat="1" applyFont="1" applyFill="1" applyBorder="1" applyAlignment="1">
      <alignment wrapText="1"/>
    </xf>
    <xf numFmtId="4" fontId="12" fillId="3" borderId="27" xfId="0" applyNumberFormat="1" applyFont="1" applyFill="1" applyBorder="1" applyAlignment="1">
      <alignment wrapText="1"/>
    </xf>
    <xf numFmtId="49" fontId="7" fillId="0" borderId="32" xfId="0" applyNumberFormat="1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3" borderId="25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27" xfId="0" applyFont="1" applyFill="1" applyBorder="1" applyAlignment="1">
      <alignment wrapText="1"/>
    </xf>
    <xf numFmtId="0" fontId="7" fillId="0" borderId="1" xfId="0" quotePrefix="1" applyFont="1" applyFill="1" applyBorder="1" applyAlignment="1">
      <alignment wrapText="1"/>
    </xf>
    <xf numFmtId="4" fontId="7" fillId="0" borderId="1" xfId="0" applyNumberFormat="1" applyFont="1" applyBorder="1" applyAlignment="1"/>
    <xf numFmtId="0" fontId="12" fillId="3" borderId="5" xfId="0" applyFont="1" applyFill="1" applyBorder="1" applyAlignment="1">
      <alignment wrapText="1"/>
    </xf>
    <xf numFmtId="4" fontId="12" fillId="3" borderId="5" xfId="0" applyNumberFormat="1" applyFont="1" applyFill="1" applyBorder="1" applyAlignment="1">
      <alignment wrapText="1"/>
    </xf>
    <xf numFmtId="0" fontId="7" fillId="0" borderId="27" xfId="0" applyFont="1" applyBorder="1" applyAlignment="1"/>
    <xf numFmtId="4" fontId="7" fillId="0" borderId="27" xfId="1" applyNumberFormat="1" applyFont="1" applyBorder="1" applyAlignment="1"/>
    <xf numFmtId="0" fontId="7" fillId="0" borderId="23" xfId="0" applyFont="1" applyBorder="1" applyAlignment="1"/>
    <xf numFmtId="10" fontId="12" fillId="3" borderId="1" xfId="0" applyNumberFormat="1" applyFont="1" applyFill="1" applyBorder="1" applyAlignment="1">
      <alignment wrapText="1"/>
    </xf>
    <xf numFmtId="4" fontId="7" fillId="0" borderId="1" xfId="1" applyNumberFormat="1" applyFont="1" applyFill="1" applyBorder="1" applyAlignment="1">
      <alignment wrapText="1"/>
    </xf>
    <xf numFmtId="0" fontId="12" fillId="3" borderId="6" xfId="0" applyFont="1" applyFill="1" applyBorder="1" applyAlignment="1">
      <alignment wrapText="1"/>
    </xf>
    <xf numFmtId="4" fontId="12" fillId="3" borderId="27" xfId="1" applyNumberFormat="1" applyFont="1" applyFill="1" applyBorder="1" applyAlignment="1">
      <alignment wrapText="1"/>
    </xf>
    <xf numFmtId="49" fontId="7" fillId="0" borderId="2" xfId="0" applyNumberFormat="1" applyFont="1" applyFill="1" applyBorder="1" applyAlignment="1">
      <alignment wrapText="1"/>
    </xf>
    <xf numFmtId="49" fontId="7" fillId="0" borderId="8" xfId="0" applyNumberFormat="1" applyFont="1" applyFill="1" applyBorder="1" applyAlignment="1">
      <alignment wrapText="1"/>
    </xf>
    <xf numFmtId="4" fontId="7" fillId="0" borderId="2" xfId="1" applyNumberFormat="1" applyFont="1" applyFill="1" applyBorder="1" applyAlignment="1">
      <alignment wrapText="1"/>
    </xf>
    <xf numFmtId="49" fontId="7" fillId="0" borderId="6" xfId="0" applyNumberFormat="1" applyFont="1" applyFill="1" applyBorder="1" applyAlignment="1">
      <alignment wrapText="1"/>
    </xf>
    <xf numFmtId="4" fontId="12" fillId="3" borderId="1" xfId="1" applyNumberFormat="1" applyFont="1" applyFill="1" applyBorder="1" applyAlignment="1">
      <alignment wrapText="1"/>
    </xf>
    <xf numFmtId="4" fontId="12" fillId="3" borderId="2" xfId="1" applyNumberFormat="1" applyFont="1" applyFill="1" applyBorder="1" applyAlignment="1">
      <alignment wrapText="1"/>
    </xf>
    <xf numFmtId="0" fontId="12" fillId="3" borderId="8" xfId="0" applyFont="1" applyFill="1" applyBorder="1" applyAlignment="1">
      <alignment wrapText="1"/>
    </xf>
    <xf numFmtId="4" fontId="12" fillId="3" borderId="26" xfId="1" applyNumberFormat="1" applyFont="1" applyFill="1" applyBorder="1" applyAlignment="1">
      <alignment wrapText="1"/>
    </xf>
    <xf numFmtId="0" fontId="12" fillId="3" borderId="24" xfId="0" applyFont="1" applyFill="1" applyBorder="1" applyAlignment="1">
      <alignment wrapText="1"/>
    </xf>
    <xf numFmtId="4" fontId="12" fillId="3" borderId="33" xfId="0" applyNumberFormat="1" applyFont="1" applyFill="1" applyBorder="1" applyAlignment="1">
      <alignment wrapText="1"/>
    </xf>
    <xf numFmtId="10" fontId="7" fillId="0" borderId="0" xfId="1" applyNumberFormat="1" applyFont="1" applyAlignment="1"/>
    <xf numFmtId="2" fontId="7" fillId="0" borderId="0" xfId="1" applyNumberFormat="1" applyFont="1" applyAlignment="1"/>
    <xf numFmtId="10" fontId="7" fillId="0" borderId="24" xfId="7" applyNumberFormat="1" applyFont="1" applyFill="1" applyBorder="1" applyAlignment="1">
      <alignment wrapText="1"/>
    </xf>
    <xf numFmtId="10" fontId="7" fillId="0" borderId="1" xfId="7" applyNumberFormat="1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4" fontId="12" fillId="3" borderId="2" xfId="0" applyNumberFormat="1" applyFont="1" applyFill="1" applyBorder="1" applyAlignment="1">
      <alignment wrapText="1"/>
    </xf>
    <xf numFmtId="4" fontId="12" fillId="0" borderId="27" xfId="0" applyNumberFormat="1" applyFont="1" applyFill="1" applyBorder="1" applyAlignment="1">
      <alignment wrapText="1"/>
    </xf>
    <xf numFmtId="4" fontId="12" fillId="0" borderId="0" xfId="0" applyNumberFormat="1" applyFont="1" applyFill="1" applyBorder="1" applyAlignment="1">
      <alignment wrapText="1"/>
    </xf>
    <xf numFmtId="10" fontId="12" fillId="3" borderId="27" xfId="0" applyNumberFormat="1" applyFont="1" applyFill="1" applyBorder="1" applyAlignment="1">
      <alignment horizontal="center"/>
    </xf>
    <xf numFmtId="2" fontId="12" fillId="2" borderId="27" xfId="1" applyNumberFormat="1" applyFont="1" applyFill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wrapText="1"/>
    </xf>
    <xf numFmtId="0" fontId="7" fillId="0" borderId="0" xfId="0" applyFont="1"/>
    <xf numFmtId="0" fontId="7" fillId="0" borderId="0" xfId="0" applyFont="1"/>
    <xf numFmtId="0" fontId="7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2" fillId="2" borderId="5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right"/>
    </xf>
    <xf numFmtId="0" fontId="17" fillId="3" borderId="1" xfId="0" applyFont="1" applyFill="1" applyBorder="1" applyAlignment="1">
      <alignment vertical="center"/>
    </xf>
    <xf numFmtId="4" fontId="12" fillId="3" borderId="1" xfId="0" applyNumberFormat="1" applyFont="1" applyFill="1" applyBorder="1" applyAlignment="1">
      <alignment horizontal="right"/>
    </xf>
    <xf numFmtId="0" fontId="18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7" fillId="0" borderId="0" xfId="0" applyFont="1"/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7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7" fillId="0" borderId="0" xfId="0" applyFont="1"/>
    <xf numFmtId="0" fontId="7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7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4" fontId="1" fillId="2" borderId="1" xfId="1" applyNumberFormat="1" applyFont="1" applyFill="1" applyBorder="1" applyAlignment="1">
      <alignment horizontal="center" vertical="top" wrapText="1"/>
    </xf>
    <xf numFmtId="0" fontId="12" fillId="0" borderId="4" xfId="0" applyFont="1" applyBorder="1"/>
    <xf numFmtId="0" fontId="7" fillId="0" borderId="4" xfId="0" applyFont="1" applyBorder="1"/>
    <xf numFmtId="0" fontId="7" fillId="0" borderId="0" xfId="0" applyFont="1"/>
    <xf numFmtId="0" fontId="7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7" fillId="0" borderId="0" xfId="0" applyFont="1"/>
    <xf numFmtId="4" fontId="12" fillId="2" borderId="27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2" fillId="0" borderId="0" xfId="0" applyNumberFormat="1" applyFont="1" applyAlignment="1">
      <alignment vertical="center"/>
    </xf>
    <xf numFmtId="4" fontId="12" fillId="2" borderId="27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0" xfId="0" applyFont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43" fontId="7" fillId="0" borderId="0" xfId="1" applyFont="1" applyBorder="1" applyProtection="1">
      <protection locked="0"/>
    </xf>
    <xf numFmtId="43" fontId="7" fillId="0" borderId="0" xfId="1" applyFont="1" applyFill="1" applyBorder="1" applyProtection="1">
      <protection locked="0"/>
    </xf>
    <xf numFmtId="0" fontId="12" fillId="0" borderId="0" xfId="0" applyFont="1" applyBorder="1" applyProtection="1">
      <protection locked="0"/>
    </xf>
    <xf numFmtId="0" fontId="18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2" fillId="2" borderId="27" xfId="1" applyNumberFormat="1" applyFont="1" applyFill="1" applyBorder="1" applyAlignment="1">
      <alignment horizontal="center" vertical="center" wrapText="1"/>
    </xf>
    <xf numFmtId="4" fontId="12" fillId="2" borderId="23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4" xfId="3" applyNumberFormat="1" applyFont="1" applyFill="1" applyBorder="1" applyAlignment="1">
      <alignment horizontal="center" vertical="top"/>
    </xf>
    <xf numFmtId="0" fontId="2" fillId="0" borderId="34" xfId="3" applyFont="1" applyBorder="1" applyAlignment="1">
      <alignment vertical="top" wrapText="1"/>
    </xf>
    <xf numFmtId="4" fontId="7" fillId="0" borderId="34" xfId="0" applyNumberFormat="1" applyFont="1" applyFill="1" applyBorder="1" applyAlignment="1">
      <alignment horizontal="right"/>
    </xf>
    <xf numFmtId="0" fontId="7" fillId="0" borderId="0" xfId="8" applyProtection="1">
      <protection locked="0"/>
    </xf>
    <xf numFmtId="0" fontId="7" fillId="0" borderId="0" xfId="8"/>
    <xf numFmtId="0" fontId="8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43" fontId="7" fillId="0" borderId="1" xfId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wrapText="1"/>
    </xf>
    <xf numFmtId="0" fontId="7" fillId="0" borderId="27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 vertical="justify"/>
    </xf>
    <xf numFmtId="4" fontId="7" fillId="0" borderId="20" xfId="0" applyNumberFormat="1" applyFont="1" applyFill="1" applyBorder="1" applyAlignment="1">
      <alignment horizontal="right"/>
    </xf>
    <xf numFmtId="4" fontId="12" fillId="0" borderId="20" xfId="0" applyNumberFormat="1" applyFont="1" applyFill="1" applyBorder="1" applyAlignment="1">
      <alignment horizontal="right"/>
    </xf>
    <xf numFmtId="4" fontId="7" fillId="0" borderId="35" xfId="0" applyNumberFormat="1" applyFont="1" applyFill="1" applyBorder="1" applyAlignment="1">
      <alignment horizontal="right"/>
    </xf>
    <xf numFmtId="43" fontId="7" fillId="0" borderId="0" xfId="0" applyNumberFormat="1" applyFont="1"/>
    <xf numFmtId="0" fontId="19" fillId="6" borderId="36" xfId="0" applyNumberFormat="1" applyFont="1" applyFill="1" applyBorder="1" applyAlignment="1" applyProtection="1">
      <alignment horizontal="left" vertical="top" wrapText="1"/>
    </xf>
    <xf numFmtId="0" fontId="12" fillId="0" borderId="27" xfId="0" applyNumberFormat="1" applyFont="1" applyFill="1" applyBorder="1" applyAlignment="1">
      <alignment wrapText="1"/>
    </xf>
    <xf numFmtId="0" fontId="19" fillId="6" borderId="37" xfId="0" applyNumberFormat="1" applyFont="1" applyFill="1" applyBorder="1" applyAlignment="1" applyProtection="1">
      <alignment horizontal="left" vertical="top" wrapText="1"/>
    </xf>
    <xf numFmtId="0" fontId="7" fillId="0" borderId="25" xfId="0" applyNumberFormat="1" applyFont="1" applyFill="1" applyBorder="1" applyAlignment="1">
      <alignment wrapText="1"/>
    </xf>
    <xf numFmtId="4" fontId="7" fillId="0" borderId="25" xfId="0" applyNumberFormat="1" applyFont="1" applyFill="1" applyBorder="1" applyAlignment="1">
      <alignment wrapText="1"/>
    </xf>
    <xf numFmtId="43" fontId="19" fillId="6" borderId="1" xfId="0" applyNumberFormat="1" applyFont="1" applyFill="1" applyBorder="1" applyAlignment="1" applyProtection="1">
      <alignment horizontal="left" vertical="top" wrapText="1"/>
    </xf>
    <xf numFmtId="0" fontId="19" fillId="6" borderId="1" xfId="0" applyNumberFormat="1" applyFont="1" applyFill="1" applyBorder="1" applyAlignment="1" applyProtection="1">
      <alignment horizontal="left" vertical="top" wrapText="1"/>
    </xf>
    <xf numFmtId="0" fontId="12" fillId="0" borderId="39" xfId="3" applyFont="1" applyFill="1" applyBorder="1" applyAlignment="1">
      <alignment horizontal="center" vertical="center" wrapText="1"/>
    </xf>
    <xf numFmtId="0" fontId="7" fillId="0" borderId="24" xfId="4" applyFont="1" applyFill="1" applyBorder="1"/>
    <xf numFmtId="0" fontId="12" fillId="0" borderId="26" xfId="3" applyFont="1" applyFill="1" applyBorder="1" applyAlignment="1">
      <alignment horizontal="left" vertical="center" wrapText="1"/>
    </xf>
    <xf numFmtId="0" fontId="12" fillId="0" borderId="1" xfId="3" applyFont="1" applyFill="1" applyBorder="1" applyAlignment="1">
      <alignment horizontal="center" vertical="center" wrapText="1"/>
    </xf>
    <xf numFmtId="43" fontId="12" fillId="0" borderId="1" xfId="9" applyFont="1" applyFill="1" applyBorder="1" applyAlignment="1">
      <alignment vertical="center" wrapText="1"/>
    </xf>
    <xf numFmtId="43" fontId="12" fillId="0" borderId="1" xfId="9" applyFont="1" applyFill="1" applyBorder="1" applyAlignment="1">
      <alignment horizontal="center" vertical="center" wrapText="1"/>
    </xf>
    <xf numFmtId="4" fontId="12" fillId="0" borderId="1" xfId="3" applyNumberFormat="1" applyFont="1" applyFill="1" applyBorder="1" applyAlignment="1">
      <alignment horizontal="right" wrapText="1"/>
    </xf>
    <xf numFmtId="0" fontId="16" fillId="0" borderId="40" xfId="0" applyFont="1" applyBorder="1" applyAlignment="1">
      <alignment wrapText="1"/>
    </xf>
    <xf numFmtId="0" fontId="16" fillId="0" borderId="24" xfId="0" applyFont="1" applyBorder="1" applyAlignment="1">
      <alignment wrapText="1"/>
    </xf>
    <xf numFmtId="4" fontId="12" fillId="3" borderId="38" xfId="0" applyNumberFormat="1" applyFont="1" applyFill="1" applyBorder="1" applyAlignment="1">
      <alignment horizontal="right"/>
    </xf>
    <xf numFmtId="10" fontId="12" fillId="3" borderId="25" xfId="0" applyNumberFormat="1" applyFont="1" applyFill="1" applyBorder="1" applyAlignment="1">
      <alignment horizontal="center"/>
    </xf>
    <xf numFmtId="10" fontId="7" fillId="0" borderId="1" xfId="0" applyNumberFormat="1" applyFont="1" applyFill="1" applyBorder="1" applyAlignment="1">
      <alignment horizontal="right"/>
    </xf>
    <xf numFmtId="0" fontId="12" fillId="0" borderId="1" xfId="0" applyFont="1" applyBorder="1"/>
    <xf numFmtId="4" fontId="7" fillId="0" borderId="1" xfId="0" applyNumberFormat="1" applyFont="1" applyBorder="1"/>
    <xf numFmtId="0" fontId="1" fillId="2" borderId="1" xfId="2" applyFont="1" applyFill="1" applyBorder="1" applyAlignment="1">
      <alignment horizontal="center" vertical="top"/>
    </xf>
    <xf numFmtId="0" fontId="9" fillId="0" borderId="1" xfId="3" applyFont="1" applyBorder="1" applyAlignment="1" applyProtection="1">
      <alignment horizontal="center" vertical="top"/>
      <protection hidden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left" vertical="center" wrapText="1" indent="1"/>
    </xf>
    <xf numFmtId="4" fontId="16" fillId="0" borderId="1" xfId="0" applyNumberFormat="1" applyFont="1" applyFill="1" applyBorder="1" applyAlignment="1">
      <alignment horizontal="right" vertical="center"/>
    </xf>
    <xf numFmtId="0" fontId="9" fillId="0" borderId="15" xfId="3" applyFont="1" applyBorder="1" applyAlignment="1" applyProtection="1">
      <alignment horizontal="center" vertical="top"/>
      <protection hidden="1"/>
    </xf>
    <xf numFmtId="0" fontId="7" fillId="0" borderId="1" xfId="0" applyFont="1" applyFill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 indent="1"/>
    </xf>
    <xf numFmtId="0" fontId="8" fillId="0" borderId="1" xfId="3" applyFont="1" applyBorder="1" applyAlignment="1" applyProtection="1">
      <alignment horizontal="center" vertical="top"/>
      <protection hidden="1"/>
    </xf>
    <xf numFmtId="0" fontId="17" fillId="0" borderId="6" xfId="0" applyFont="1" applyFill="1" applyBorder="1" applyAlignment="1">
      <alignment vertical="center"/>
    </xf>
    <xf numFmtId="4" fontId="12" fillId="0" borderId="1" xfId="0" applyNumberFormat="1" applyFont="1" applyBorder="1"/>
    <xf numFmtId="0" fontId="16" fillId="0" borderId="4" xfId="0" applyFont="1" applyFill="1" applyBorder="1" applyAlignment="1">
      <alignment horizontal="left" vertical="center" wrapText="1" indent="1"/>
    </xf>
    <xf numFmtId="0" fontId="16" fillId="0" borderId="6" xfId="0" applyFont="1" applyFill="1" applyBorder="1" applyAlignment="1">
      <alignment horizontal="left" vertical="center" indent="1"/>
    </xf>
    <xf numFmtId="43" fontId="12" fillId="0" borderId="27" xfId="9" applyFont="1" applyFill="1" applyBorder="1" applyAlignment="1">
      <alignment vertical="center" wrapText="1"/>
    </xf>
    <xf numFmtId="43" fontId="12" fillId="0" borderId="27" xfId="9" applyFont="1" applyFill="1" applyBorder="1" applyAlignment="1">
      <alignment horizontal="center" vertical="center" wrapText="1"/>
    </xf>
    <xf numFmtId="43" fontId="12" fillId="0" borderId="41" xfId="9" applyFont="1" applyFill="1" applyBorder="1" applyAlignment="1">
      <alignment horizontal="center" vertical="center" wrapText="1"/>
    </xf>
    <xf numFmtId="43" fontId="12" fillId="0" borderId="42" xfId="9" applyFont="1" applyFill="1" applyBorder="1" applyAlignment="1">
      <alignment horizontal="center" vertical="center" wrapText="1"/>
    </xf>
    <xf numFmtId="0" fontId="12" fillId="0" borderId="41" xfId="3" applyFont="1" applyFill="1" applyBorder="1" applyAlignment="1">
      <alignment horizontal="center" vertical="center" wrapText="1"/>
    </xf>
    <xf numFmtId="49" fontId="7" fillId="3" borderId="27" xfId="0" applyNumberFormat="1" applyFont="1" applyFill="1" applyBorder="1" applyAlignment="1">
      <alignment wrapText="1"/>
    </xf>
    <xf numFmtId="4" fontId="7" fillId="3" borderId="27" xfId="0" applyNumberFormat="1" applyFont="1" applyFill="1" applyBorder="1" applyAlignment="1">
      <alignment wrapText="1"/>
    </xf>
    <xf numFmtId="10" fontId="7" fillId="3" borderId="24" xfId="7" applyNumberFormat="1" applyFont="1" applyFill="1" applyBorder="1" applyAlignment="1">
      <alignment wrapText="1"/>
    </xf>
    <xf numFmtId="10" fontId="7" fillId="3" borderId="1" xfId="7" applyNumberFormat="1" applyFont="1" applyFill="1" applyBorder="1" applyAlignment="1">
      <alignment wrapText="1"/>
    </xf>
    <xf numFmtId="17" fontId="7" fillId="0" borderId="0" xfId="0" applyNumberFormat="1" applyFont="1"/>
    <xf numFmtId="44" fontId="7" fillId="0" borderId="0" xfId="10" applyFont="1"/>
    <xf numFmtId="44" fontId="7" fillId="0" borderId="0" xfId="0" applyNumberFormat="1" applyFont="1"/>
    <xf numFmtId="43" fontId="19" fillId="6" borderId="36" xfId="0" applyNumberFormat="1" applyFont="1" applyFill="1" applyBorder="1" applyAlignment="1" applyProtection="1">
      <alignment horizontal="right" vertical="top" wrapText="1"/>
    </xf>
    <xf numFmtId="4" fontId="20" fillId="0" borderId="0" xfId="1" applyNumberFormat="1" applyFont="1" applyAlignment="1"/>
    <xf numFmtId="164" fontId="19" fillId="6" borderId="36" xfId="0" applyNumberFormat="1" applyFont="1" applyFill="1" applyBorder="1" applyAlignment="1" applyProtection="1">
      <alignment horizontal="right" vertical="top" wrapText="1"/>
    </xf>
    <xf numFmtId="164" fontId="19" fillId="6" borderId="43" xfId="0" applyNumberFormat="1" applyFont="1" applyFill="1" applyBorder="1" applyAlignment="1" applyProtection="1">
      <alignment horizontal="right" vertical="top" wrapText="1"/>
    </xf>
    <xf numFmtId="0" fontId="9" fillId="5" borderId="21" xfId="0" applyFont="1" applyFill="1" applyBorder="1" applyAlignment="1" applyProtection="1">
      <alignment horizontal="center" vertical="center"/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justify"/>
    </xf>
    <xf numFmtId="0" fontId="7" fillId="0" borderId="0" xfId="0" applyFont="1" applyAlignment="1">
      <alignment horizontal="justify" vertical="center"/>
    </xf>
    <xf numFmtId="0" fontId="1" fillId="0" borderId="0" xfId="0" applyFont="1" applyAlignment="1" applyProtection="1">
      <alignment horizontal="center"/>
      <protection locked="0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0" xfId="3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/>
    </xf>
  </cellXfs>
  <cellStyles count="11">
    <cellStyle name="Millares" xfId="9" builtinId="3"/>
    <cellStyle name="Millares 2" xfId="1" xr:uid="{00000000-0005-0000-0000-000001000000}"/>
    <cellStyle name="Moneda" xfId="10" builtinId="4"/>
    <cellStyle name="Normal" xfId="0" builtinId="0"/>
    <cellStyle name="Normal 2" xfId="2" xr:uid="{00000000-0005-0000-0000-000004000000}"/>
    <cellStyle name="Normal 2 2" xfId="3" xr:uid="{00000000-0005-0000-0000-000005000000}"/>
    <cellStyle name="Normal 3" xfId="8" xr:uid="{00000000-0005-0000-0000-000006000000}"/>
    <cellStyle name="Normal 4" xfId="4" xr:uid="{00000000-0005-0000-0000-000007000000}"/>
    <cellStyle name="Normal 5" xfId="5" xr:uid="{00000000-0005-0000-0000-000008000000}"/>
    <cellStyle name="Normal 56" xfId="6" xr:uid="{00000000-0005-0000-0000-000009000000}"/>
    <cellStyle name="Porcentaje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.sanchez\Desktop\DEPRECIACIONES%20DEFINITIVAS_SIAP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CIONES 2016"/>
    </sheetNames>
    <sheetDataSet>
      <sheetData sheetId="0">
        <row r="919">
          <cell r="AF919">
            <v>190069.7682238096</v>
          </cell>
        </row>
        <row r="921">
          <cell r="AF921">
            <v>152878.298814935</v>
          </cell>
        </row>
        <row r="923">
          <cell r="AF923">
            <v>34.397000000000006</v>
          </cell>
        </row>
        <row r="925">
          <cell r="AF925">
            <v>2033.009</v>
          </cell>
        </row>
        <row r="933">
          <cell r="AF933">
            <v>1215638.0775000001</v>
          </cell>
        </row>
        <row r="943">
          <cell r="AF943">
            <v>23411.543199999996</v>
          </cell>
        </row>
        <row r="947">
          <cell r="AF947">
            <v>703914.70883333334</v>
          </cell>
        </row>
        <row r="951">
          <cell r="AF951">
            <v>702704.70883333334</v>
          </cell>
        </row>
        <row r="955">
          <cell r="AF955">
            <v>161236.43100000001</v>
          </cell>
        </row>
        <row r="957">
          <cell r="AF957">
            <v>14489.14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cols>
    <col min="1" max="16384" width="11.42578125" style="303"/>
  </cols>
  <sheetData>
    <row r="1" spans="1:2" x14ac:dyDescent="0.2">
      <c r="A1" s="302"/>
      <c r="B1" s="302"/>
    </row>
    <row r="2020" spans="1:1" x14ac:dyDescent="0.2">
      <c r="A2020" s="304" t="s">
        <v>341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5"/>
  <sheetViews>
    <sheetView zoomScaleNormal="100" zoomScaleSheetLayoutView="100" workbookViewId="0">
      <selection activeCell="I18" sqref="I1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 x14ac:dyDescent="0.2">
      <c r="A1" s="3" t="s">
        <v>43</v>
      </c>
      <c r="B1" s="3"/>
      <c r="C1" s="4"/>
      <c r="D1" s="4"/>
      <c r="E1" s="4"/>
      <c r="F1" s="7"/>
    </row>
    <row r="2" spans="1:6" ht="11.25" customHeight="1" x14ac:dyDescent="0.2">
      <c r="A2" s="3" t="s">
        <v>222</v>
      </c>
      <c r="B2" s="3"/>
      <c r="C2" s="4"/>
      <c r="D2" s="4"/>
      <c r="E2" s="4"/>
    </row>
    <row r="3" spans="1:6" s="252" customFormat="1" ht="11.25" customHeight="1" x14ac:dyDescent="0.2">
      <c r="A3" s="3"/>
      <c r="B3" s="3"/>
      <c r="C3" s="4"/>
      <c r="D3" s="4"/>
      <c r="E3" s="4"/>
    </row>
    <row r="4" spans="1:6" ht="11.25" customHeight="1" x14ac:dyDescent="0.2"/>
    <row r="5" spans="1:6" ht="11.25" customHeight="1" x14ac:dyDescent="0.2">
      <c r="A5" s="62" t="s">
        <v>168</v>
      </c>
      <c r="B5" s="62"/>
      <c r="C5" s="63"/>
      <c r="D5" s="63"/>
      <c r="E5" s="63"/>
      <c r="F5" s="12" t="s">
        <v>79</v>
      </c>
    </row>
    <row r="6" spans="1:6" s="19" customFormat="1" x14ac:dyDescent="0.2">
      <c r="A6" s="64"/>
      <c r="B6" s="64"/>
      <c r="C6" s="63"/>
      <c r="D6" s="63"/>
      <c r="E6" s="63"/>
    </row>
    <row r="7" spans="1:6" ht="15" customHeight="1" x14ac:dyDescent="0.2">
      <c r="A7" s="15" t="s">
        <v>46</v>
      </c>
      <c r="B7" s="16" t="s">
        <v>47</v>
      </c>
      <c r="C7" s="58" t="s">
        <v>74</v>
      </c>
      <c r="D7" s="58" t="s">
        <v>75</v>
      </c>
      <c r="E7" s="58" t="s">
        <v>76</v>
      </c>
      <c r="F7" s="59" t="s">
        <v>77</v>
      </c>
    </row>
    <row r="8" spans="1:6" x14ac:dyDescent="0.2">
      <c r="A8" s="176" t="s">
        <v>520</v>
      </c>
      <c r="B8" s="176" t="s">
        <v>426</v>
      </c>
      <c r="C8" s="179">
        <v>2396142.7599999998</v>
      </c>
      <c r="D8" s="179">
        <v>2875489.76</v>
      </c>
      <c r="E8" s="179">
        <f>+C8-D8</f>
        <v>-479347</v>
      </c>
      <c r="F8" s="142" t="s">
        <v>427</v>
      </c>
    </row>
    <row r="9" spans="1:6" x14ac:dyDescent="0.2">
      <c r="A9" s="176"/>
      <c r="B9" s="176"/>
      <c r="C9" s="137"/>
      <c r="D9" s="179"/>
      <c r="E9" s="179"/>
      <c r="F9" s="142"/>
    </row>
    <row r="10" spans="1:6" x14ac:dyDescent="0.2">
      <c r="A10" s="176"/>
      <c r="B10" s="176"/>
      <c r="C10" s="137"/>
      <c r="D10" s="179"/>
      <c r="E10" s="179"/>
      <c r="F10" s="142"/>
    </row>
    <row r="11" spans="1:6" x14ac:dyDescent="0.2">
      <c r="A11" s="176"/>
      <c r="B11" s="176"/>
      <c r="C11" s="137"/>
      <c r="D11" s="179"/>
      <c r="E11" s="179"/>
      <c r="F11" s="142"/>
    </row>
    <row r="12" spans="1:6" x14ac:dyDescent="0.2">
      <c r="A12" s="176"/>
      <c r="B12" s="176"/>
      <c r="C12" s="137"/>
      <c r="D12" s="179"/>
      <c r="E12" s="179"/>
      <c r="F12" s="142"/>
    </row>
    <row r="13" spans="1:6" x14ac:dyDescent="0.2">
      <c r="A13" s="173"/>
      <c r="B13" s="173" t="s">
        <v>261</v>
      </c>
      <c r="C13" s="145">
        <f>SUM(C8:C12)</f>
        <v>2396142.7599999998</v>
      </c>
      <c r="D13" s="145">
        <f>SUM(D8:D12)</f>
        <v>2875489.76</v>
      </c>
      <c r="E13" s="145">
        <f>SUM(E8:E12)</f>
        <v>-479347</v>
      </c>
      <c r="F13" s="173"/>
    </row>
    <row r="14" spans="1:6" x14ac:dyDescent="0.2">
      <c r="A14" s="159"/>
      <c r="B14" s="159"/>
      <c r="C14" s="167"/>
      <c r="D14" s="167"/>
      <c r="E14" s="167"/>
      <c r="F14" s="159"/>
    </row>
    <row r="15" spans="1:6" x14ac:dyDescent="0.2">
      <c r="A15" s="159"/>
      <c r="B15" s="159"/>
      <c r="C15" s="167"/>
      <c r="D15" s="167"/>
      <c r="E15" s="167"/>
      <c r="F15" s="159"/>
    </row>
    <row r="16" spans="1:6" ht="11.25" customHeight="1" x14ac:dyDescent="0.2">
      <c r="A16" s="65" t="s">
        <v>240</v>
      </c>
      <c r="B16" s="66"/>
      <c r="C16" s="63"/>
      <c r="D16" s="63"/>
      <c r="E16" s="63"/>
      <c r="F16" s="12" t="s">
        <v>79</v>
      </c>
    </row>
    <row r="17" spans="1:6" x14ac:dyDescent="0.2">
      <c r="A17" s="67"/>
      <c r="B17" s="67"/>
      <c r="C17" s="68"/>
      <c r="D17" s="68"/>
      <c r="E17" s="68"/>
    </row>
    <row r="18" spans="1:6" ht="15" customHeight="1" x14ac:dyDescent="0.2">
      <c r="A18" s="15" t="s">
        <v>46</v>
      </c>
      <c r="B18" s="16" t="s">
        <v>47</v>
      </c>
      <c r="C18" s="58" t="s">
        <v>74</v>
      </c>
      <c r="D18" s="58" t="s">
        <v>75</v>
      </c>
      <c r="E18" s="58" t="s">
        <v>76</v>
      </c>
      <c r="F18" s="59" t="s">
        <v>77</v>
      </c>
    </row>
    <row r="19" spans="1:6" s="226" customFormat="1" ht="11.25" customHeight="1" x14ac:dyDescent="0.2">
      <c r="A19" s="160" t="s">
        <v>428</v>
      </c>
      <c r="B19" s="143" t="s">
        <v>429</v>
      </c>
      <c r="C19" s="137">
        <v>-641088.88</v>
      </c>
      <c r="D19" s="137">
        <v>-885925.64</v>
      </c>
      <c r="E19" s="141">
        <f>+D19-C19</f>
        <v>-244836.76</v>
      </c>
      <c r="F19" s="142" t="s">
        <v>427</v>
      </c>
    </row>
    <row r="20" spans="1:6" s="252" customFormat="1" ht="11.25" customHeight="1" x14ac:dyDescent="0.2">
      <c r="A20" s="160"/>
      <c r="B20" s="176"/>
      <c r="C20" s="137"/>
      <c r="D20" s="137"/>
      <c r="E20" s="137"/>
      <c r="F20" s="142"/>
    </row>
    <row r="21" spans="1:6" x14ac:dyDescent="0.2">
      <c r="A21" s="160"/>
      <c r="B21" s="176"/>
      <c r="C21" s="137"/>
      <c r="D21" s="137"/>
      <c r="E21" s="137"/>
      <c r="F21" s="142"/>
    </row>
    <row r="22" spans="1:6" x14ac:dyDescent="0.2">
      <c r="A22" s="173"/>
      <c r="B22" s="173" t="s">
        <v>262</v>
      </c>
      <c r="C22" s="145">
        <f>SUM(C19:C21)</f>
        <v>-641088.88</v>
      </c>
      <c r="D22" s="145">
        <f>SUM(D19:D21)</f>
        <v>-885925.64</v>
      </c>
      <c r="E22" s="145">
        <f>SUM(E19:E21)</f>
        <v>-244836.76</v>
      </c>
      <c r="F22" s="173"/>
    </row>
    <row r="23" spans="1:6" x14ac:dyDescent="0.2">
      <c r="A23" s="159"/>
      <c r="B23" s="159"/>
      <c r="C23" s="167"/>
      <c r="D23" s="167"/>
      <c r="E23" s="167"/>
      <c r="F23" s="159"/>
    </row>
    <row r="24" spans="1:6" x14ac:dyDescent="0.2">
      <c r="A24" s="159"/>
      <c r="B24" s="159"/>
      <c r="C24" s="167"/>
      <c r="D24" s="167"/>
      <c r="E24" s="167"/>
      <c r="F24" s="159"/>
    </row>
    <row r="25" spans="1:6" ht="11.25" customHeight="1" x14ac:dyDescent="0.2">
      <c r="A25" s="66" t="s">
        <v>176</v>
      </c>
      <c r="B25" s="159"/>
      <c r="C25" s="69"/>
      <c r="D25" s="69"/>
      <c r="E25" s="53"/>
      <c r="F25" s="54" t="s">
        <v>80</v>
      </c>
    </row>
    <row r="26" spans="1:6" x14ac:dyDescent="0.2">
      <c r="A26" s="45"/>
      <c r="B26" s="45"/>
      <c r="C26" s="22"/>
    </row>
    <row r="27" spans="1:6" ht="15" customHeight="1" x14ac:dyDescent="0.2">
      <c r="A27" s="15" t="s">
        <v>46</v>
      </c>
      <c r="B27" s="16" t="s">
        <v>47</v>
      </c>
      <c r="C27" s="58" t="s">
        <v>74</v>
      </c>
      <c r="D27" s="58" t="s">
        <v>75</v>
      </c>
      <c r="E27" s="58" t="s">
        <v>76</v>
      </c>
      <c r="F27" s="59" t="s">
        <v>77</v>
      </c>
    </row>
    <row r="28" spans="1:6" x14ac:dyDescent="0.2">
      <c r="A28" s="176"/>
      <c r="B28" s="176"/>
      <c r="C28" s="137"/>
      <c r="D28" s="179"/>
      <c r="E28" s="179"/>
      <c r="F28" s="142"/>
    </row>
    <row r="29" spans="1:6" x14ac:dyDescent="0.2">
      <c r="A29" s="176"/>
      <c r="B29" s="176"/>
      <c r="C29" s="137"/>
      <c r="D29" s="179"/>
      <c r="E29" s="179"/>
      <c r="F29" s="142"/>
    </row>
    <row r="30" spans="1:6" x14ac:dyDescent="0.2">
      <c r="A30" s="176"/>
      <c r="B30" s="176"/>
      <c r="C30" s="137"/>
      <c r="D30" s="179"/>
      <c r="E30" s="179"/>
      <c r="F30" s="142"/>
    </row>
    <row r="31" spans="1:6" x14ac:dyDescent="0.2">
      <c r="A31" s="176"/>
      <c r="B31" s="176"/>
      <c r="C31" s="137"/>
      <c r="D31" s="179"/>
      <c r="E31" s="179"/>
      <c r="F31" s="142"/>
    </row>
    <row r="32" spans="1:6" x14ac:dyDescent="0.2">
      <c r="A32" s="176"/>
      <c r="B32" s="176"/>
      <c r="C32" s="137"/>
      <c r="D32" s="179"/>
      <c r="E32" s="179"/>
      <c r="F32" s="142"/>
    </row>
    <row r="33" spans="1:6" x14ac:dyDescent="0.2">
      <c r="A33" s="176"/>
      <c r="B33" s="176"/>
      <c r="C33" s="137"/>
      <c r="D33" s="179"/>
      <c r="E33" s="179"/>
      <c r="F33" s="142"/>
    </row>
    <row r="34" spans="1:6" x14ac:dyDescent="0.2">
      <c r="A34" s="180"/>
      <c r="B34" s="180" t="s">
        <v>263</v>
      </c>
      <c r="C34" s="181">
        <f>SUM(C28:C33)</f>
        <v>0</v>
      </c>
      <c r="D34" s="181">
        <f>SUM(D28:D33)</f>
        <v>0</v>
      </c>
      <c r="E34" s="181">
        <f>SUM(E28:E33)</f>
        <v>0</v>
      </c>
      <c r="F34" s="181"/>
    </row>
    <row r="35" spans="1:6" x14ac:dyDescent="0.2">
      <c r="A35" s="152"/>
      <c r="B35" s="153"/>
      <c r="C35" s="154"/>
      <c r="D35" s="154"/>
      <c r="E35" s="154"/>
      <c r="F35" s="153"/>
    </row>
  </sheetData>
  <dataValidations disablePrompts="1" count="6">
    <dataValidation allowBlank="1" showInputMessage="1" showErrorMessage="1" prompt="Corresponde al nombre o descripción de la cuenta de acuerdo al Plan de Cuentas emitido por el CONAC." sqref="B7 B27 B18" xr:uid="{00000000-0002-0000-0900-000000000000}"/>
    <dataValidation allowBlank="1" showInputMessage="1" showErrorMessage="1" prompt="Saldo al 31 de diciembre del año anterior a la cuenta pública que se presenta." sqref="C7 C27 C18" xr:uid="{00000000-0002-0000-0900-000001000000}"/>
    <dataValidation allowBlank="1" showInputMessage="1" showErrorMessage="1" prompt="Diferencia entre el saldo final y el inicial presentados." sqref="E7 E27 E18" xr:uid="{00000000-0002-0000-0900-000002000000}"/>
    <dataValidation allowBlank="1" showInputMessage="1" showErrorMessage="1" prompt="Indicar el medio como se está amortizando el intangible, por tiempo, por uso." sqref="F7 F27 F18" xr:uid="{00000000-0002-0000-0900-000003000000}"/>
    <dataValidation allowBlank="1" showInputMessage="1" showErrorMessage="1" prompt="Importe final del periodo que corresponde la cuenta pública presentada (trimestral: 1er, 2do, 3ro. o 4to.)." sqref="D27 D18 D7" xr:uid="{00000000-0002-0000-0900-000004000000}"/>
    <dataValidation allowBlank="1" showInputMessage="1" showErrorMessage="1" prompt="Corresponde al número de la cuenta de acuerdo al Plan de Cuentas emitido por el CONAC." sqref="A7 A18 A27" xr:uid="{00000000-0002-0000-0900-000005000000}"/>
  </dataValidation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9"/>
  <sheetViews>
    <sheetView zoomScaleNormal="100" zoomScaleSheetLayoutView="100" workbookViewId="0">
      <selection activeCell="B9" sqref="B9"/>
    </sheetView>
  </sheetViews>
  <sheetFormatPr baseColWidth="10" defaultRowHeight="11.25" x14ac:dyDescent="0.2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222</v>
      </c>
      <c r="B2" s="3"/>
      <c r="C2" s="3"/>
      <c r="D2" s="3"/>
      <c r="E2" s="3"/>
      <c r="F2" s="3"/>
      <c r="G2" s="3"/>
      <c r="H2" s="8"/>
    </row>
    <row r="3" spans="1:17" x14ac:dyDescent="0.2">
      <c r="A3" s="3"/>
      <c r="B3" s="3"/>
      <c r="C3" s="3"/>
      <c r="D3" s="3"/>
      <c r="E3" s="3"/>
      <c r="F3" s="3"/>
      <c r="G3" s="3"/>
      <c r="H3" s="8"/>
    </row>
    <row r="4" spans="1:17" ht="11.25" customHeight="1" x14ac:dyDescent="0.2">
      <c r="A4" s="8"/>
      <c r="B4" s="8"/>
      <c r="C4" s="8"/>
      <c r="D4" s="8"/>
      <c r="E4" s="8"/>
      <c r="F4" s="8"/>
      <c r="G4" s="3"/>
      <c r="H4" s="243"/>
    </row>
    <row r="5" spans="1:17" ht="11.25" customHeight="1" x14ac:dyDescent="0.2">
      <c r="A5" s="71" t="s">
        <v>82</v>
      </c>
      <c r="B5" s="72"/>
      <c r="C5" s="243"/>
      <c r="D5" s="243"/>
      <c r="E5" s="64"/>
      <c r="F5" s="64"/>
      <c r="G5" s="64"/>
      <c r="H5" s="242" t="s">
        <v>81</v>
      </c>
    </row>
    <row r="6" spans="1:17" x14ac:dyDescent="0.2">
      <c r="J6" s="376"/>
      <c r="K6" s="376"/>
      <c r="L6" s="376"/>
      <c r="M6" s="376"/>
      <c r="N6" s="376"/>
      <c r="O6" s="376"/>
      <c r="P6" s="376"/>
      <c r="Q6" s="376"/>
    </row>
    <row r="7" spans="1:17" x14ac:dyDescent="0.2">
      <c r="A7" s="3" t="s">
        <v>83</v>
      </c>
    </row>
    <row r="8" spans="1:17" ht="52.5" customHeight="1" x14ac:dyDescent="0.2">
      <c r="A8" s="377" t="s">
        <v>84</v>
      </c>
      <c r="B8" s="377"/>
      <c r="C8" s="377"/>
      <c r="D8" s="377"/>
      <c r="E8" s="377"/>
      <c r="F8" s="377"/>
      <c r="G8" s="377"/>
      <c r="H8" s="377"/>
    </row>
    <row r="9" spans="1:17" x14ac:dyDescent="0.2">
      <c r="B9" s="70" t="s">
        <v>494</v>
      </c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20"/>
  <sheetViews>
    <sheetView zoomScaleNormal="100" zoomScaleSheetLayoutView="100" workbookViewId="0">
      <selection activeCell="C10" sqref="C10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73" t="s">
        <v>43</v>
      </c>
      <c r="B1" s="73"/>
      <c r="C1" s="6"/>
      <c r="D1" s="7"/>
    </row>
    <row r="2" spans="1:4" x14ac:dyDescent="0.2">
      <c r="A2" s="73" t="s">
        <v>222</v>
      </c>
      <c r="B2" s="73"/>
      <c r="C2" s="6"/>
    </row>
    <row r="3" spans="1:4" x14ac:dyDescent="0.2">
      <c r="A3" s="42"/>
      <c r="B3" s="42"/>
      <c r="C3" s="74"/>
      <c r="D3" s="42"/>
    </row>
    <row r="4" spans="1:4" x14ac:dyDescent="0.2">
      <c r="A4" s="42"/>
      <c r="B4" s="42"/>
      <c r="C4" s="74"/>
      <c r="D4" s="42"/>
    </row>
    <row r="5" spans="1:4" s="35" customFormat="1" ht="11.25" customHeight="1" x14ac:dyDescent="0.25">
      <c r="A5" s="62" t="s">
        <v>267</v>
      </c>
      <c r="B5" s="259"/>
      <c r="C5" s="75"/>
      <c r="D5" s="76" t="s">
        <v>85</v>
      </c>
    </row>
    <row r="6" spans="1:4" x14ac:dyDescent="0.2">
      <c r="A6" s="77"/>
      <c r="B6" s="77"/>
      <c r="C6" s="78"/>
      <c r="D6" s="77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52" t="s">
        <v>58</v>
      </c>
    </row>
    <row r="8" spans="1:4" ht="33.75" x14ac:dyDescent="0.2">
      <c r="A8" s="177" t="s">
        <v>430</v>
      </c>
      <c r="B8" s="177" t="s">
        <v>431</v>
      </c>
      <c r="C8" s="167">
        <v>350000</v>
      </c>
      <c r="D8" s="315" t="s">
        <v>432</v>
      </c>
    </row>
    <row r="9" spans="1:4" x14ac:dyDescent="0.2">
      <c r="A9" s="177" t="s">
        <v>602</v>
      </c>
      <c r="B9" s="177" t="s">
        <v>603</v>
      </c>
      <c r="C9" s="183">
        <f>7797.73+5445.95</f>
        <v>13243.68</v>
      </c>
      <c r="D9" s="182" t="s">
        <v>604</v>
      </c>
    </row>
    <row r="10" spans="1:4" x14ac:dyDescent="0.2">
      <c r="A10" s="177"/>
      <c r="B10" s="177"/>
      <c r="C10" s="183"/>
      <c r="D10" s="184"/>
    </row>
    <row r="11" spans="1:4" x14ac:dyDescent="0.2">
      <c r="A11" s="157"/>
      <c r="B11" s="157" t="s">
        <v>268</v>
      </c>
      <c r="C11" s="149">
        <f>SUM(C8:C10)</f>
        <v>363243.68</v>
      </c>
      <c r="D11" s="185"/>
    </row>
    <row r="14" spans="1:4" ht="11.25" customHeight="1" x14ac:dyDescent="0.2">
      <c r="A14" s="62" t="s">
        <v>169</v>
      </c>
      <c r="B14" s="259"/>
      <c r="C14" s="75"/>
      <c r="D14" s="76" t="s">
        <v>85</v>
      </c>
    </row>
    <row r="15" spans="1:4" x14ac:dyDescent="0.2">
      <c r="A15" s="77"/>
      <c r="B15" s="77"/>
      <c r="C15" s="78"/>
      <c r="D15" s="77"/>
    </row>
    <row r="16" spans="1:4" ht="15" customHeight="1" x14ac:dyDescent="0.2">
      <c r="A16" s="15" t="s">
        <v>46</v>
      </c>
      <c r="B16" s="16" t="s">
        <v>47</v>
      </c>
      <c r="C16" s="17" t="s">
        <v>48</v>
      </c>
      <c r="D16" s="52" t="s">
        <v>58</v>
      </c>
    </row>
    <row r="17" spans="1:4" x14ac:dyDescent="0.2">
      <c r="A17" s="177"/>
      <c r="B17" s="177"/>
      <c r="C17" s="167"/>
      <c r="D17" s="182"/>
    </row>
    <row r="18" spans="1:4" x14ac:dyDescent="0.2">
      <c r="A18" s="177"/>
      <c r="B18" s="177"/>
      <c r="C18" s="183"/>
      <c r="D18" s="182"/>
    </row>
    <row r="19" spans="1:4" x14ac:dyDescent="0.2">
      <c r="A19" s="177"/>
      <c r="B19" s="177"/>
      <c r="C19" s="183"/>
      <c r="D19" s="184"/>
    </row>
    <row r="20" spans="1:4" x14ac:dyDescent="0.2">
      <c r="A20" s="157"/>
      <c r="B20" s="157" t="s">
        <v>264</v>
      </c>
      <c r="C20" s="149">
        <f>SUM(C17:C19)</f>
        <v>0</v>
      </c>
      <c r="D20" s="185"/>
    </row>
  </sheetData>
  <dataValidations count="4">
    <dataValidation allowBlank="1" showInputMessage="1" showErrorMessage="1" prompt="Características cualitativas significativas que les impacten financieramente." sqref="D7 D16" xr:uid="{00000000-0002-0000-0B00-000000000000}"/>
    <dataValidation allowBlank="1" showInputMessage="1" showErrorMessage="1" prompt="Corresponde al nombre o descripción de la cuenta de acuerdo al Plan de Cuentas emitido por el CONAC." sqref="B7 B16" xr:uid="{00000000-0002-0000-0B00-000001000000}"/>
    <dataValidation allowBlank="1" showInputMessage="1" showErrorMessage="1" prompt="Saldo final del periodo que corresponde la cuenta pública presentada (trimestral: 1er, 2do, 3ro. o 4to.)." sqref="C7 C16" xr:uid="{00000000-0002-0000-0B00-000002000000}"/>
    <dataValidation allowBlank="1" showInputMessage="1" showErrorMessage="1" prompt="Corresponde al número de la cuenta de acuerdo al Plan de Cuentas emitido por el CONAC." sqref="A7 A16" xr:uid="{00000000-0002-0000-0B00-000003000000}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2"/>
  <sheetViews>
    <sheetView topLeftCell="A34" zoomScaleNormal="100" zoomScaleSheetLayoutView="100" workbookViewId="0">
      <selection sqref="A1:H62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 x14ac:dyDescent="0.2">
      <c r="A1" s="3" t="s">
        <v>43</v>
      </c>
      <c r="B1" s="3"/>
      <c r="C1" s="4"/>
      <c r="D1" s="4"/>
      <c r="E1" s="4"/>
      <c r="F1" s="4"/>
      <c r="G1" s="4"/>
      <c r="H1" s="7"/>
    </row>
    <row r="2" spans="1:8" x14ac:dyDescent="0.2">
      <c r="A2" s="3" t="s">
        <v>222</v>
      </c>
      <c r="B2" s="3"/>
      <c r="C2" s="4"/>
      <c r="D2" s="4"/>
      <c r="E2" s="4"/>
      <c r="F2" s="4"/>
      <c r="G2" s="4"/>
      <c r="H2" s="9"/>
    </row>
    <row r="3" spans="1:8" x14ac:dyDescent="0.2">
      <c r="H3" s="9"/>
    </row>
    <row r="4" spans="1:8" x14ac:dyDescent="0.2">
      <c r="H4" s="9"/>
    </row>
    <row r="5" spans="1:8" ht="11.25" customHeight="1" x14ac:dyDescent="0.2">
      <c r="A5" s="10" t="s">
        <v>269</v>
      </c>
      <c r="B5" s="12"/>
      <c r="C5" s="80"/>
      <c r="D5" s="80"/>
      <c r="E5" s="80"/>
      <c r="F5" s="80"/>
      <c r="G5" s="80"/>
      <c r="H5" s="81" t="s">
        <v>86</v>
      </c>
    </row>
    <row r="6" spans="1:8" x14ac:dyDescent="0.2">
      <c r="A6" s="258"/>
      <c r="B6" s="260"/>
    </row>
    <row r="7" spans="1:8" ht="15" customHeight="1" x14ac:dyDescent="0.2">
      <c r="A7" s="15" t="s">
        <v>46</v>
      </c>
      <c r="B7" s="16" t="s">
        <v>47</v>
      </c>
      <c r="C7" s="40" t="s">
        <v>48</v>
      </c>
      <c r="D7" s="40" t="s">
        <v>54</v>
      </c>
      <c r="E7" s="40" t="s">
        <v>55</v>
      </c>
      <c r="F7" s="40" t="s">
        <v>56</v>
      </c>
      <c r="G7" s="41" t="s">
        <v>57</v>
      </c>
      <c r="H7" s="16" t="s">
        <v>58</v>
      </c>
    </row>
    <row r="8" spans="1:8" ht="33.75" x14ac:dyDescent="0.2">
      <c r="A8" s="321" t="s">
        <v>620</v>
      </c>
      <c r="B8" s="321" t="s">
        <v>634</v>
      </c>
      <c r="C8" s="372"/>
      <c r="D8" s="137"/>
      <c r="E8" s="137"/>
      <c r="F8" s="137"/>
      <c r="G8" s="137"/>
      <c r="H8" s="186" t="s">
        <v>433</v>
      </c>
    </row>
    <row r="9" spans="1:8" ht="33.75" x14ac:dyDescent="0.2">
      <c r="A9" s="321" t="s">
        <v>572</v>
      </c>
      <c r="B9" s="321" t="s">
        <v>573</v>
      </c>
      <c r="C9" s="372">
        <v>624.59</v>
      </c>
      <c r="D9" s="137"/>
      <c r="E9" s="137"/>
      <c r="F9" s="137"/>
      <c r="G9" s="137"/>
      <c r="H9" s="186" t="s">
        <v>433</v>
      </c>
    </row>
    <row r="10" spans="1:8" ht="33.75" x14ac:dyDescent="0.2">
      <c r="A10" s="321" t="s">
        <v>574</v>
      </c>
      <c r="B10" s="321" t="s">
        <v>575</v>
      </c>
      <c r="C10" s="372">
        <v>5942.91</v>
      </c>
      <c r="D10" s="137"/>
      <c r="E10" s="137"/>
      <c r="F10" s="137"/>
      <c r="G10" s="137"/>
      <c r="H10" s="186" t="s">
        <v>433</v>
      </c>
    </row>
    <row r="11" spans="1:8" ht="33.75" x14ac:dyDescent="0.2">
      <c r="A11" s="321" t="s">
        <v>576</v>
      </c>
      <c r="B11" s="321" t="s">
        <v>577</v>
      </c>
      <c r="C11" s="372">
        <v>15719.16</v>
      </c>
      <c r="D11" s="137"/>
      <c r="E11" s="137"/>
      <c r="F11" s="137"/>
      <c r="G11" s="137"/>
      <c r="H11" s="186" t="s">
        <v>433</v>
      </c>
    </row>
    <row r="12" spans="1:8" s="260" customFormat="1" ht="33.75" x14ac:dyDescent="0.2">
      <c r="A12" s="321" t="s">
        <v>578</v>
      </c>
      <c r="B12" s="321" t="s">
        <v>579</v>
      </c>
      <c r="C12" s="372">
        <v>818317.94</v>
      </c>
      <c r="D12" s="137"/>
      <c r="E12" s="137"/>
      <c r="F12" s="137"/>
      <c r="G12" s="137"/>
      <c r="H12" s="186" t="s">
        <v>433</v>
      </c>
    </row>
    <row r="13" spans="1:8" s="260" customFormat="1" ht="33.75" x14ac:dyDescent="0.2">
      <c r="A13" s="321" t="s">
        <v>580</v>
      </c>
      <c r="B13" s="321" t="s">
        <v>581</v>
      </c>
      <c r="C13" s="372">
        <v>9240</v>
      </c>
      <c r="D13" s="137"/>
      <c r="E13" s="137"/>
      <c r="F13" s="137"/>
      <c r="G13" s="137"/>
      <c r="H13" s="186" t="s">
        <v>433</v>
      </c>
    </row>
    <row r="14" spans="1:8" s="260" customFormat="1" ht="33.75" x14ac:dyDescent="0.2">
      <c r="A14" s="321" t="s">
        <v>621</v>
      </c>
      <c r="B14" s="321" t="s">
        <v>635</v>
      </c>
      <c r="C14" s="372">
        <v>34529.269999999997</v>
      </c>
      <c r="D14" s="137"/>
      <c r="E14" s="137"/>
      <c r="F14" s="137"/>
      <c r="G14" s="137"/>
      <c r="H14" s="186" t="s">
        <v>433</v>
      </c>
    </row>
    <row r="15" spans="1:8" s="260" customFormat="1" ht="33.75" x14ac:dyDescent="0.2">
      <c r="A15" s="321" t="s">
        <v>582</v>
      </c>
      <c r="B15" s="321" t="s">
        <v>583</v>
      </c>
      <c r="C15" s="372">
        <v>17690</v>
      </c>
      <c r="D15" s="137"/>
      <c r="E15" s="137"/>
      <c r="F15" s="137"/>
      <c r="G15" s="137"/>
      <c r="H15" s="186" t="s">
        <v>433</v>
      </c>
    </row>
    <row r="16" spans="1:8" s="260" customFormat="1" ht="33.75" x14ac:dyDescent="0.2">
      <c r="A16" s="321" t="s">
        <v>606</v>
      </c>
      <c r="B16" s="321" t="s">
        <v>607</v>
      </c>
      <c r="C16" s="372">
        <v>23084</v>
      </c>
      <c r="D16" s="137"/>
      <c r="E16" s="137"/>
      <c r="F16" s="137"/>
      <c r="G16" s="137"/>
      <c r="H16" s="186" t="s">
        <v>433</v>
      </c>
    </row>
    <row r="17" spans="1:8" s="260" customFormat="1" ht="33.75" x14ac:dyDescent="0.2">
      <c r="A17" s="321" t="s">
        <v>608</v>
      </c>
      <c r="B17" s="321" t="s">
        <v>609</v>
      </c>
      <c r="C17" s="372">
        <v>19076.400000000001</v>
      </c>
      <c r="D17" s="137"/>
      <c r="E17" s="137"/>
      <c r="F17" s="137"/>
      <c r="G17" s="137"/>
      <c r="H17" s="186" t="s">
        <v>433</v>
      </c>
    </row>
    <row r="18" spans="1:8" s="260" customFormat="1" ht="33.75" x14ac:dyDescent="0.2">
      <c r="A18" s="321" t="s">
        <v>622</v>
      </c>
      <c r="B18" s="321" t="s">
        <v>636</v>
      </c>
      <c r="C18" s="372">
        <v>23000</v>
      </c>
      <c r="D18" s="137"/>
      <c r="E18" s="137"/>
      <c r="F18" s="137"/>
      <c r="G18" s="137"/>
      <c r="H18" s="186" t="s">
        <v>433</v>
      </c>
    </row>
    <row r="19" spans="1:8" s="260" customFormat="1" ht="33.75" x14ac:dyDescent="0.2">
      <c r="A19" s="321" t="s">
        <v>584</v>
      </c>
      <c r="B19" s="321" t="s">
        <v>585</v>
      </c>
      <c r="C19" s="372">
        <v>17678.400000000001</v>
      </c>
      <c r="D19" s="137"/>
      <c r="E19" s="137"/>
      <c r="F19" s="137"/>
      <c r="G19" s="137"/>
      <c r="H19" s="186" t="s">
        <v>433</v>
      </c>
    </row>
    <row r="20" spans="1:8" s="260" customFormat="1" ht="33.75" x14ac:dyDescent="0.2">
      <c r="A20" s="321" t="s">
        <v>623</v>
      </c>
      <c r="B20" s="321" t="s">
        <v>637</v>
      </c>
      <c r="C20" s="372">
        <v>20000</v>
      </c>
      <c r="D20" s="137"/>
      <c r="E20" s="137"/>
      <c r="F20" s="137"/>
      <c r="G20" s="137"/>
      <c r="H20" s="186" t="s">
        <v>433</v>
      </c>
    </row>
    <row r="21" spans="1:8" s="260" customFormat="1" ht="33.75" x14ac:dyDescent="0.2">
      <c r="A21" s="321" t="s">
        <v>624</v>
      </c>
      <c r="B21" s="321" t="s">
        <v>638</v>
      </c>
      <c r="C21" s="372">
        <v>15108</v>
      </c>
      <c r="D21" s="137"/>
      <c r="E21" s="137"/>
      <c r="F21" s="137"/>
      <c r="G21" s="137"/>
      <c r="H21" s="186" t="s">
        <v>433</v>
      </c>
    </row>
    <row r="22" spans="1:8" s="260" customFormat="1" ht="33.75" x14ac:dyDescent="0.2">
      <c r="A22" s="321" t="s">
        <v>586</v>
      </c>
      <c r="B22" s="321" t="s">
        <v>639</v>
      </c>
      <c r="C22" s="372">
        <v>2565.0300000000002</v>
      </c>
      <c r="D22" s="137"/>
      <c r="E22" s="137"/>
      <c r="F22" s="137"/>
      <c r="G22" s="137"/>
      <c r="H22" s="186" t="s">
        <v>433</v>
      </c>
    </row>
    <row r="23" spans="1:8" s="260" customFormat="1" ht="33.75" x14ac:dyDescent="0.2">
      <c r="A23" s="321" t="s">
        <v>587</v>
      </c>
      <c r="B23" s="321" t="s">
        <v>588</v>
      </c>
      <c r="C23" s="372">
        <v>37586.559999999998</v>
      </c>
      <c r="D23" s="137"/>
      <c r="E23" s="137"/>
      <c r="F23" s="137"/>
      <c r="G23" s="137"/>
      <c r="H23" s="186" t="s">
        <v>433</v>
      </c>
    </row>
    <row r="24" spans="1:8" s="260" customFormat="1" ht="33.75" x14ac:dyDescent="0.2">
      <c r="A24" s="321" t="s">
        <v>625</v>
      </c>
      <c r="B24" s="321" t="s">
        <v>640</v>
      </c>
      <c r="C24" s="372">
        <v>53744.44</v>
      </c>
      <c r="D24" s="137"/>
      <c r="E24" s="137"/>
      <c r="F24" s="137"/>
      <c r="G24" s="137"/>
      <c r="H24" s="186" t="s">
        <v>433</v>
      </c>
    </row>
    <row r="25" spans="1:8" s="260" customFormat="1" ht="33.75" x14ac:dyDescent="0.2">
      <c r="A25" s="321" t="s">
        <v>626</v>
      </c>
      <c r="B25" s="321" t="s">
        <v>641</v>
      </c>
      <c r="C25" s="372">
        <v>2320</v>
      </c>
      <c r="D25" s="137"/>
      <c r="E25" s="137"/>
      <c r="F25" s="137"/>
      <c r="G25" s="137"/>
      <c r="H25" s="186" t="s">
        <v>433</v>
      </c>
    </row>
    <row r="26" spans="1:8" s="260" customFormat="1" ht="33.75" x14ac:dyDescent="0.2">
      <c r="A26" s="321" t="s">
        <v>627</v>
      </c>
      <c r="B26" s="321" t="s">
        <v>642</v>
      </c>
      <c r="C26" s="372">
        <v>29878.07</v>
      </c>
      <c r="D26" s="137"/>
      <c r="E26" s="137"/>
      <c r="F26" s="137"/>
      <c r="G26" s="137"/>
      <c r="H26" s="186" t="s">
        <v>433</v>
      </c>
    </row>
    <row r="27" spans="1:8" s="260" customFormat="1" ht="33.75" x14ac:dyDescent="0.2">
      <c r="A27" s="321" t="s">
        <v>628</v>
      </c>
      <c r="B27" s="321" t="s">
        <v>643</v>
      </c>
      <c r="C27" s="372">
        <v>14381.78</v>
      </c>
      <c r="D27" s="137"/>
      <c r="E27" s="137"/>
      <c r="F27" s="137"/>
      <c r="G27" s="137"/>
      <c r="H27" s="186" t="s">
        <v>433</v>
      </c>
    </row>
    <row r="28" spans="1:8" s="260" customFormat="1" ht="33.75" x14ac:dyDescent="0.2">
      <c r="A28" s="321" t="s">
        <v>629</v>
      </c>
      <c r="B28" s="321" t="s">
        <v>644</v>
      </c>
      <c r="C28" s="372">
        <v>29386.28</v>
      </c>
      <c r="D28" s="137"/>
      <c r="E28" s="137"/>
      <c r="F28" s="137"/>
      <c r="G28" s="137"/>
      <c r="H28" s="186" t="s">
        <v>433</v>
      </c>
    </row>
    <row r="29" spans="1:8" s="260" customFormat="1" ht="33.75" x14ac:dyDescent="0.2">
      <c r="A29" s="321" t="s">
        <v>589</v>
      </c>
      <c r="B29" s="321" t="s">
        <v>645</v>
      </c>
      <c r="C29" s="372">
        <v>481.98</v>
      </c>
      <c r="D29" s="137"/>
      <c r="E29" s="137"/>
      <c r="F29" s="137"/>
      <c r="G29" s="137"/>
      <c r="H29" s="186" t="s">
        <v>433</v>
      </c>
    </row>
    <row r="30" spans="1:8" s="260" customFormat="1" ht="33.75" x14ac:dyDescent="0.2">
      <c r="A30" s="321" t="s">
        <v>605</v>
      </c>
      <c r="B30" s="321" t="s">
        <v>646</v>
      </c>
      <c r="C30" s="372">
        <v>6832.93</v>
      </c>
      <c r="D30" s="137"/>
      <c r="E30" s="137"/>
      <c r="F30" s="137"/>
      <c r="G30" s="137"/>
      <c r="H30" s="186" t="s">
        <v>433</v>
      </c>
    </row>
    <row r="31" spans="1:8" s="260" customFormat="1" ht="33.75" x14ac:dyDescent="0.2">
      <c r="A31" s="321" t="s">
        <v>630</v>
      </c>
      <c r="B31" s="321" t="s">
        <v>647</v>
      </c>
      <c r="C31" s="372">
        <v>27687.483199999999</v>
      </c>
      <c r="D31" s="137"/>
      <c r="E31" s="137"/>
      <c r="F31" s="137"/>
      <c r="G31" s="137"/>
      <c r="H31" s="186" t="s">
        <v>433</v>
      </c>
    </row>
    <row r="32" spans="1:8" s="260" customFormat="1" ht="33.75" x14ac:dyDescent="0.2">
      <c r="A32" s="321" t="s">
        <v>631</v>
      </c>
      <c r="B32" s="321" t="s">
        <v>648</v>
      </c>
      <c r="C32" s="372">
        <v>55216.440799999997</v>
      </c>
      <c r="D32" s="137"/>
      <c r="E32" s="137"/>
      <c r="F32" s="137"/>
      <c r="G32" s="137"/>
      <c r="H32" s="186" t="s">
        <v>433</v>
      </c>
    </row>
    <row r="33" spans="1:8" s="260" customFormat="1" ht="33.75" x14ac:dyDescent="0.2">
      <c r="A33" s="321" t="s">
        <v>632</v>
      </c>
      <c r="B33" s="321" t="s">
        <v>649</v>
      </c>
      <c r="C33" s="372">
        <v>938286.82</v>
      </c>
      <c r="D33" s="137"/>
      <c r="E33" s="137"/>
      <c r="F33" s="137"/>
      <c r="G33" s="137"/>
      <c r="H33" s="186" t="s">
        <v>433</v>
      </c>
    </row>
    <row r="34" spans="1:8" s="260" customFormat="1" ht="33.75" x14ac:dyDescent="0.2">
      <c r="A34" s="321" t="s">
        <v>633</v>
      </c>
      <c r="B34" s="321" t="s">
        <v>650</v>
      </c>
      <c r="C34" s="373">
        <v>28790.3184</v>
      </c>
      <c r="D34" s="137"/>
      <c r="E34" s="137"/>
      <c r="F34" s="137"/>
      <c r="G34" s="137"/>
      <c r="H34" s="186" t="s">
        <v>433</v>
      </c>
    </row>
    <row r="35" spans="1:8" s="260" customFormat="1" ht="33.75" x14ac:dyDescent="0.2">
      <c r="A35" s="321" t="s">
        <v>651</v>
      </c>
      <c r="B35" s="321" t="s">
        <v>653</v>
      </c>
      <c r="C35" s="370"/>
      <c r="D35" s="137"/>
      <c r="E35" s="137"/>
      <c r="F35" s="137"/>
      <c r="G35" s="137"/>
      <c r="H35" s="186" t="s">
        <v>433</v>
      </c>
    </row>
    <row r="36" spans="1:8" s="260" customFormat="1" ht="33.75" x14ac:dyDescent="0.2">
      <c r="A36" s="321" t="s">
        <v>652</v>
      </c>
      <c r="B36" s="321" t="s">
        <v>654</v>
      </c>
      <c r="C36" s="372">
        <v>1746.7</v>
      </c>
      <c r="D36" s="137"/>
      <c r="E36" s="137"/>
      <c r="F36" s="137"/>
      <c r="G36" s="137"/>
      <c r="H36" s="186" t="s">
        <v>433</v>
      </c>
    </row>
    <row r="37" spans="1:8" s="260" customFormat="1" ht="33.75" x14ac:dyDescent="0.2">
      <c r="A37" s="321" t="s">
        <v>610</v>
      </c>
      <c r="B37" s="321" t="s">
        <v>611</v>
      </c>
      <c r="C37" s="372">
        <f>9616.32+1</f>
        <v>9617.32</v>
      </c>
      <c r="D37" s="137"/>
      <c r="E37" s="137"/>
      <c r="F37" s="137"/>
      <c r="G37" s="137"/>
      <c r="H37" s="186" t="s">
        <v>433</v>
      </c>
    </row>
    <row r="38" spans="1:8" s="260" customFormat="1" x14ac:dyDescent="0.2">
      <c r="A38" s="321" t="s">
        <v>612</v>
      </c>
      <c r="B38" s="321" t="s">
        <v>613</v>
      </c>
      <c r="C38" s="372">
        <f>338915.456+0.01+1</f>
        <v>338916.46600000001</v>
      </c>
      <c r="D38" s="137"/>
      <c r="E38" s="137"/>
      <c r="F38" s="137"/>
      <c r="G38" s="137"/>
      <c r="H38" s="186"/>
    </row>
    <row r="39" spans="1:8" s="260" customFormat="1" ht="33.75" x14ac:dyDescent="0.2">
      <c r="A39" s="321" t="s">
        <v>590</v>
      </c>
      <c r="B39" s="321" t="s">
        <v>591</v>
      </c>
      <c r="C39" s="372">
        <v>24628.498</v>
      </c>
      <c r="D39" s="137"/>
      <c r="E39" s="137"/>
      <c r="F39" s="137"/>
      <c r="G39" s="137"/>
      <c r="H39" s="186" t="s">
        <v>433</v>
      </c>
    </row>
    <row r="40" spans="1:8" s="260" customFormat="1" ht="33.75" x14ac:dyDescent="0.2">
      <c r="A40" s="321" t="s">
        <v>592</v>
      </c>
      <c r="B40" s="321" t="s">
        <v>593</v>
      </c>
      <c r="C40" s="373">
        <v>8921</v>
      </c>
      <c r="D40" s="137"/>
      <c r="E40" s="137"/>
      <c r="F40" s="137"/>
      <c r="G40" s="137"/>
      <c r="H40" s="186" t="s">
        <v>433</v>
      </c>
    </row>
    <row r="41" spans="1:8" ht="33.75" x14ac:dyDescent="0.2">
      <c r="A41" s="321"/>
      <c r="B41" s="321"/>
      <c r="C41" s="372"/>
      <c r="D41" s="137"/>
      <c r="E41" s="137"/>
      <c r="F41" s="137"/>
      <c r="G41" s="137"/>
      <c r="H41" s="186" t="s">
        <v>433</v>
      </c>
    </row>
    <row r="42" spans="1:8" x14ac:dyDescent="0.2">
      <c r="A42" s="187"/>
      <c r="B42" s="187" t="s">
        <v>271</v>
      </c>
      <c r="C42" s="188">
        <f>SUM(C8:C41)</f>
        <v>2630998.7864000001</v>
      </c>
      <c r="D42" s="188">
        <f>SUM(D8:D41)</f>
        <v>0</v>
      </c>
      <c r="E42" s="188">
        <f>SUM(E8:E41)</f>
        <v>0</v>
      </c>
      <c r="F42" s="188">
        <f>SUM(F8:F41)</f>
        <v>0</v>
      </c>
      <c r="G42" s="188">
        <f>SUM(G8:G41)</f>
        <v>0</v>
      </c>
      <c r="H42" s="188"/>
    </row>
    <row r="45" spans="1:8" x14ac:dyDescent="0.2">
      <c r="A45" s="10" t="s">
        <v>270</v>
      </c>
      <c r="B45" s="254"/>
      <c r="C45" s="80"/>
      <c r="D45" s="80"/>
      <c r="E45" s="80"/>
      <c r="F45" s="80"/>
      <c r="G45" s="80"/>
      <c r="H45" s="81" t="s">
        <v>86</v>
      </c>
    </row>
    <row r="46" spans="1:8" x14ac:dyDescent="0.2">
      <c r="A46" s="258"/>
      <c r="B46" s="260"/>
      <c r="H46" s="253"/>
    </row>
    <row r="47" spans="1:8" ht="15" customHeight="1" x14ac:dyDescent="0.2">
      <c r="A47" s="15" t="s">
        <v>46</v>
      </c>
      <c r="B47" s="16" t="s">
        <v>47</v>
      </c>
      <c r="C47" s="40" t="s">
        <v>48</v>
      </c>
      <c r="D47" s="40" t="s">
        <v>54</v>
      </c>
      <c r="E47" s="40" t="s">
        <v>55</v>
      </c>
      <c r="F47" s="40" t="s">
        <v>56</v>
      </c>
      <c r="G47" s="41" t="s">
        <v>57</v>
      </c>
      <c r="H47" s="16" t="s">
        <v>58</v>
      </c>
    </row>
    <row r="48" spans="1:8" x14ac:dyDescent="0.2">
      <c r="A48" s="160"/>
      <c r="B48" s="160"/>
      <c r="C48" s="137"/>
      <c r="D48" s="137"/>
      <c r="E48" s="137"/>
      <c r="F48" s="137"/>
      <c r="G48" s="137"/>
      <c r="H48" s="186"/>
    </row>
    <row r="49" spans="1:8" x14ac:dyDescent="0.2">
      <c r="A49" s="160"/>
      <c r="B49" s="160"/>
      <c r="C49" s="137"/>
      <c r="D49" s="137"/>
      <c r="E49" s="137"/>
      <c r="F49" s="137"/>
      <c r="G49" s="137"/>
      <c r="H49" s="186"/>
    </row>
    <row r="50" spans="1:8" x14ac:dyDescent="0.2">
      <c r="A50" s="160"/>
      <c r="B50" s="160"/>
      <c r="C50" s="137"/>
      <c r="D50" s="137"/>
      <c r="E50" s="137"/>
      <c r="F50" s="137"/>
      <c r="G50" s="137"/>
      <c r="H50" s="186"/>
    </row>
    <row r="51" spans="1:8" x14ac:dyDescent="0.2">
      <c r="A51" s="160"/>
      <c r="B51" s="160"/>
      <c r="C51" s="137"/>
      <c r="D51" s="137"/>
      <c r="E51" s="137"/>
      <c r="F51" s="137"/>
      <c r="G51" s="137"/>
      <c r="H51" s="186"/>
    </row>
    <row r="52" spans="1:8" x14ac:dyDescent="0.2">
      <c r="A52" s="160"/>
      <c r="B52" s="160"/>
      <c r="C52" s="137"/>
      <c r="D52" s="137"/>
      <c r="E52" s="137"/>
      <c r="F52" s="137"/>
      <c r="G52" s="137"/>
      <c r="H52" s="186"/>
    </row>
    <row r="53" spans="1:8" x14ac:dyDescent="0.2">
      <c r="A53" s="160"/>
      <c r="B53" s="160"/>
      <c r="C53" s="137"/>
      <c r="D53" s="137"/>
      <c r="E53" s="137"/>
      <c r="F53" s="137"/>
      <c r="G53" s="137"/>
      <c r="H53" s="186"/>
    </row>
    <row r="54" spans="1:8" x14ac:dyDescent="0.2">
      <c r="A54" s="160"/>
      <c r="B54" s="160"/>
      <c r="C54" s="137"/>
      <c r="D54" s="137"/>
      <c r="E54" s="137"/>
      <c r="F54" s="137"/>
      <c r="G54" s="137"/>
      <c r="H54" s="186"/>
    </row>
    <row r="55" spans="1:8" x14ac:dyDescent="0.2">
      <c r="A55" s="160"/>
      <c r="B55" s="160"/>
      <c r="C55" s="137"/>
      <c r="D55" s="137"/>
      <c r="E55" s="137"/>
      <c r="F55" s="137"/>
      <c r="G55" s="137"/>
      <c r="H55" s="186"/>
    </row>
    <row r="56" spans="1:8" x14ac:dyDescent="0.2">
      <c r="A56" s="160"/>
      <c r="B56" s="160"/>
      <c r="C56" s="137"/>
      <c r="D56" s="137"/>
      <c r="E56" s="137"/>
      <c r="F56" s="137"/>
      <c r="G56" s="137"/>
      <c r="H56" s="186"/>
    </row>
    <row r="57" spans="1:8" x14ac:dyDescent="0.2">
      <c r="A57" s="160"/>
      <c r="B57" s="160"/>
      <c r="C57" s="137"/>
      <c r="D57" s="137"/>
      <c r="E57" s="137"/>
      <c r="F57" s="137"/>
      <c r="G57" s="137"/>
      <c r="H57" s="186"/>
    </row>
    <row r="58" spans="1:8" x14ac:dyDescent="0.2">
      <c r="A58" s="160"/>
      <c r="B58" s="160"/>
      <c r="C58" s="137"/>
      <c r="D58" s="137"/>
      <c r="E58" s="137"/>
      <c r="F58" s="137"/>
      <c r="G58" s="137"/>
      <c r="H58" s="186"/>
    </row>
    <row r="59" spans="1:8" x14ac:dyDescent="0.2">
      <c r="A59" s="160"/>
      <c r="B59" s="160"/>
      <c r="C59" s="137"/>
      <c r="D59" s="137"/>
      <c r="E59" s="137"/>
      <c r="F59" s="137"/>
      <c r="G59" s="137"/>
      <c r="H59" s="186"/>
    </row>
    <row r="60" spans="1:8" x14ac:dyDescent="0.2">
      <c r="A60" s="160"/>
      <c r="B60" s="160"/>
      <c r="C60" s="137"/>
      <c r="D60" s="137"/>
      <c r="E60" s="137"/>
      <c r="F60" s="137"/>
      <c r="G60" s="137"/>
      <c r="H60" s="186"/>
    </row>
    <row r="61" spans="1:8" x14ac:dyDescent="0.2">
      <c r="A61" s="160"/>
      <c r="B61" s="160"/>
      <c r="C61" s="137"/>
      <c r="D61" s="137"/>
      <c r="E61" s="137"/>
      <c r="F61" s="137"/>
      <c r="G61" s="137"/>
      <c r="H61" s="186"/>
    </row>
    <row r="62" spans="1:8" x14ac:dyDescent="0.2">
      <c r="A62" s="187"/>
      <c r="B62" s="187" t="s">
        <v>272</v>
      </c>
      <c r="C62" s="188">
        <f>SUM(C48:C61)</f>
        <v>0</v>
      </c>
      <c r="D62" s="188">
        <f>SUM(D48:D61)</f>
        <v>0</v>
      </c>
      <c r="E62" s="188">
        <f>SUM(E48:E61)</f>
        <v>0</v>
      </c>
      <c r="F62" s="188">
        <f>SUM(F48:F61)</f>
        <v>0</v>
      </c>
      <c r="G62" s="188">
        <f>SUM(G48:G61)</f>
        <v>0</v>
      </c>
      <c r="H62" s="188"/>
    </row>
  </sheetData>
  <dataValidations count="8">
    <dataValidation allowBlank="1" showInputMessage="1" showErrorMessage="1" prompt="Corresponde al nombre o descripción de la cuenta de acuerdo al Plan de Cuentas emitido por el CONAC." sqref="B7 B47" xr:uid="{00000000-0002-0000-0C00-000000000000}"/>
    <dataValidation allowBlank="1" showInputMessage="1" showErrorMessage="1" prompt="Importe de la cuentas por cobrar con fecha de vencimiento de 1 a 90 días." sqref="D7 D47" xr:uid="{00000000-0002-0000-0C00-000001000000}"/>
    <dataValidation allowBlank="1" showInputMessage="1" showErrorMessage="1" prompt="Importe de la cuentas por cobrar con fecha de vencimiento de 91 a 180 días." sqref="E7 E47" xr:uid="{00000000-0002-0000-0C00-000002000000}"/>
    <dataValidation allowBlank="1" showInputMessage="1" showErrorMessage="1" prompt="Importe de la cuentas por cobrar con fecha de vencimiento de 181 a 365 días." sqref="F7 F47" xr:uid="{00000000-0002-0000-0C00-000003000000}"/>
    <dataValidation allowBlank="1" showInputMessage="1" showErrorMessage="1" prompt="Importe de la cuentas por cobrar con vencimiento mayor a 365 días." sqref="G7 G47" xr:uid="{00000000-0002-0000-0C00-000004000000}"/>
    <dataValidation allowBlank="1" showInputMessage="1" showErrorMessage="1" prompt="Informar sobre la factibilidad de pago." sqref="H7 H47" xr:uid="{00000000-0002-0000-0C00-000005000000}"/>
    <dataValidation allowBlank="1" showInputMessage="1" showErrorMessage="1" prompt="Saldo final del periodo que corresponde la cuenta pública presentada (trimestral: 1er, 2do, 3ro. o 4to.)." sqref="C7 C47" xr:uid="{00000000-0002-0000-0C00-000006000000}"/>
    <dataValidation allowBlank="1" showInputMessage="1" showErrorMessage="1" prompt="Corresponde al número de la cuenta de acuerdo al Plan de Cuentas emitido por el CONAC." sqref="A7 A47" xr:uid="{00000000-0002-0000-0C00-000007000000}"/>
  </dataValidations>
  <pageMargins left="0.51181102362204722" right="0.11811023622047245" top="0.74803149606299213" bottom="0.74803149606299213" header="0.31496062992125984" footer="0.31496062992125984"/>
  <pageSetup scale="5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8"/>
  <sheetViews>
    <sheetView zoomScaleNormal="100" zoomScaleSheetLayoutView="100" workbookViewId="0">
      <selection activeCell="B17" sqref="B17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 x14ac:dyDescent="0.2">
      <c r="A1" s="3" t="s">
        <v>43</v>
      </c>
      <c r="B1" s="3"/>
      <c r="D1" s="9"/>
    </row>
    <row r="2" spans="1:5" x14ac:dyDescent="0.2">
      <c r="A2" s="3" t="s">
        <v>222</v>
      </c>
      <c r="B2" s="3"/>
      <c r="D2" s="9"/>
      <c r="E2" s="7" t="s">
        <v>44</v>
      </c>
    </row>
    <row r="5" spans="1:5" ht="11.25" customHeight="1" x14ac:dyDescent="0.2">
      <c r="A5" s="246" t="s">
        <v>230</v>
      </c>
      <c r="B5" s="246"/>
      <c r="E5" s="81" t="s">
        <v>87</v>
      </c>
    </row>
    <row r="6" spans="1:5" x14ac:dyDescent="0.2">
      <c r="D6" s="80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7" t="s">
        <v>88</v>
      </c>
      <c r="E7" s="17" t="s">
        <v>58</v>
      </c>
    </row>
    <row r="8" spans="1:5" s="226" customFormat="1" ht="11.25" customHeight="1" x14ac:dyDescent="0.2">
      <c r="A8" s="160"/>
      <c r="B8" s="160" t="s">
        <v>494</v>
      </c>
      <c r="C8" s="186"/>
      <c r="D8" s="186"/>
      <c r="E8" s="142"/>
    </row>
    <row r="9" spans="1:5" x14ac:dyDescent="0.2">
      <c r="A9" s="160"/>
      <c r="B9" s="160"/>
      <c r="C9" s="186"/>
      <c r="D9" s="186"/>
      <c r="E9" s="142"/>
    </row>
    <row r="10" spans="1:5" x14ac:dyDescent="0.2">
      <c r="A10" s="195"/>
      <c r="B10" s="195" t="s">
        <v>274</v>
      </c>
      <c r="C10" s="196">
        <f>SUM(C8:C9)</f>
        <v>0</v>
      </c>
      <c r="D10" s="194"/>
      <c r="E10" s="194"/>
    </row>
    <row r="13" spans="1:5" ht="11.25" customHeight="1" x14ac:dyDescent="0.2">
      <c r="A13" s="10" t="s">
        <v>273</v>
      </c>
      <c r="B13" s="254"/>
      <c r="D13" s="253"/>
      <c r="E13" s="81" t="s">
        <v>87</v>
      </c>
    </row>
    <row r="14" spans="1:5" x14ac:dyDescent="0.2">
      <c r="A14" s="258"/>
      <c r="B14" s="260"/>
      <c r="D14" s="253"/>
      <c r="E14" s="253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88</v>
      </c>
      <c r="E15" s="17" t="s">
        <v>58</v>
      </c>
    </row>
    <row r="16" spans="1:5" x14ac:dyDescent="0.2">
      <c r="A16" s="189"/>
      <c r="B16" s="190" t="s">
        <v>494</v>
      </c>
      <c r="C16" s="191"/>
      <c r="D16" s="186"/>
      <c r="E16" s="142"/>
    </row>
    <row r="17" spans="1:5" x14ac:dyDescent="0.2">
      <c r="A17" s="160"/>
      <c r="B17" s="192"/>
      <c r="C17" s="186"/>
      <c r="D17" s="186"/>
      <c r="E17" s="142"/>
    </row>
    <row r="18" spans="1:5" x14ac:dyDescent="0.2">
      <c r="A18" s="187"/>
      <c r="B18" s="187" t="s">
        <v>275</v>
      </c>
      <c r="C18" s="193">
        <f>SUM(C16:C17)</f>
        <v>0</v>
      </c>
      <c r="D18" s="194"/>
      <c r="E18" s="194"/>
    </row>
  </sheetData>
  <dataValidations count="5">
    <dataValidation allowBlank="1" showInputMessage="1" showErrorMessage="1" prompt="Características cualitativas significativas que les impacten financieramente." sqref="E7 E15" xr:uid="{00000000-0002-0000-0D00-000000000000}"/>
    <dataValidation allowBlank="1" showInputMessage="1" showErrorMessage="1" prompt="Especificar origen de dicho recurso: Federal, Estatal, Municipal, Particulares." sqref="D7 D15" xr:uid="{00000000-0002-0000-0D00-000001000000}"/>
    <dataValidation allowBlank="1" showInputMessage="1" showErrorMessage="1" prompt="Corresponde al nombre o descripción de la cuenta de acuerdo al Plan de Cuentas emitido por el CONAC." sqref="B7 B15" xr:uid="{00000000-0002-0000-0D00-000002000000}"/>
    <dataValidation allowBlank="1" showInputMessage="1" showErrorMessage="1" prompt="Saldo final del periodo que corresponde la cuenta pública presentada (trimestral: 1er, 2do, 3ro. o 4to.)." sqref="C7 C15" xr:uid="{00000000-0002-0000-0D00-000003000000}"/>
    <dataValidation allowBlank="1" showInputMessage="1" showErrorMessage="1" prompt="Corresponde al número de la cuenta de acuerdo al Plan de Cuentas emitido por el CONAC." sqref="A7 A15" xr:uid="{00000000-0002-0000-0D00-000004000000}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26"/>
  <sheetViews>
    <sheetView topLeftCell="F1" zoomScaleNormal="100" zoomScaleSheetLayoutView="100" workbookViewId="0">
      <selection activeCell="B38" sqref="B3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82"/>
      <c r="D1" s="83"/>
      <c r="E1" s="7"/>
    </row>
    <row r="2" spans="1:5" s="42" customFormat="1" x14ac:dyDescent="0.2">
      <c r="A2" s="73" t="s">
        <v>222</v>
      </c>
      <c r="B2" s="73"/>
      <c r="C2" s="43"/>
    </row>
    <row r="3" spans="1:5" s="42" customFormat="1" x14ac:dyDescent="0.2">
      <c r="C3" s="43"/>
    </row>
    <row r="4" spans="1:5" s="42" customFormat="1" x14ac:dyDescent="0.2">
      <c r="C4" s="43"/>
    </row>
    <row r="5" spans="1:5" s="42" customFormat="1" x14ac:dyDescent="0.2">
      <c r="A5" s="10" t="s">
        <v>170</v>
      </c>
      <c r="B5" s="12"/>
      <c r="C5" s="9"/>
      <c r="D5" s="8"/>
      <c r="E5" s="81" t="s">
        <v>279</v>
      </c>
    </row>
    <row r="6" spans="1:5" s="42" customFormat="1" x14ac:dyDescent="0.2">
      <c r="A6" s="258"/>
      <c r="B6" s="260"/>
      <c r="C6" s="9"/>
      <c r="D6" s="8"/>
      <c r="E6" s="8"/>
    </row>
    <row r="7" spans="1:5" s="42" customFormat="1" ht="15" customHeight="1" x14ac:dyDescent="0.2">
      <c r="A7" s="15" t="s">
        <v>46</v>
      </c>
      <c r="B7" s="16" t="s">
        <v>47</v>
      </c>
      <c r="C7" s="17" t="s">
        <v>48</v>
      </c>
      <c r="D7" s="17" t="s">
        <v>88</v>
      </c>
      <c r="E7" s="17" t="s">
        <v>58</v>
      </c>
    </row>
    <row r="8" spans="1:5" s="42" customFormat="1" x14ac:dyDescent="0.2">
      <c r="A8" s="189"/>
      <c r="B8" s="190" t="s">
        <v>494</v>
      </c>
      <c r="C8" s="191"/>
      <c r="D8" s="186"/>
      <c r="E8" s="142"/>
    </row>
    <row r="9" spans="1:5" s="42" customFormat="1" x14ac:dyDescent="0.2">
      <c r="A9" s="160"/>
      <c r="B9" s="192"/>
      <c r="C9" s="186"/>
      <c r="D9" s="186"/>
      <c r="E9" s="142"/>
    </row>
    <row r="10" spans="1:5" s="42" customFormat="1" x14ac:dyDescent="0.2">
      <c r="A10" s="187"/>
      <c r="B10" s="187" t="s">
        <v>276</v>
      </c>
      <c r="C10" s="193">
        <f>SUM(C8:C9)</f>
        <v>0</v>
      </c>
      <c r="D10" s="194"/>
      <c r="E10" s="194"/>
    </row>
    <row r="11" spans="1:5" s="42" customFormat="1" x14ac:dyDescent="0.2">
      <c r="C11" s="43"/>
    </row>
    <row r="12" spans="1:5" s="42" customFormat="1" x14ac:dyDescent="0.2">
      <c r="C12" s="43"/>
    </row>
    <row r="13" spans="1:5" s="42" customFormat="1" ht="11.25" customHeight="1" x14ac:dyDescent="0.2">
      <c r="A13" s="10" t="s">
        <v>171</v>
      </c>
      <c r="B13" s="10"/>
      <c r="C13" s="43"/>
      <c r="D13" s="84"/>
      <c r="E13" s="12" t="s">
        <v>89</v>
      </c>
    </row>
    <row r="14" spans="1:5" s="83" customFormat="1" x14ac:dyDescent="0.2">
      <c r="A14" s="45"/>
      <c r="B14" s="45"/>
      <c r="C14" s="80"/>
      <c r="D14" s="84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88</v>
      </c>
      <c r="E15" s="17" t="s">
        <v>58</v>
      </c>
    </row>
    <row r="16" spans="1:5" s="211" customFormat="1" ht="11.25" customHeight="1" x14ac:dyDescent="0.2">
      <c r="A16" s="155"/>
      <c r="B16" s="172" t="s">
        <v>494</v>
      </c>
      <c r="C16" s="137"/>
      <c r="D16" s="137"/>
      <c r="E16" s="142"/>
    </row>
    <row r="17" spans="1:5" x14ac:dyDescent="0.2">
      <c r="A17" s="155"/>
      <c r="B17" s="172"/>
      <c r="C17" s="137"/>
      <c r="D17" s="137"/>
      <c r="E17" s="142"/>
    </row>
    <row r="18" spans="1:5" x14ac:dyDescent="0.2">
      <c r="A18" s="197"/>
      <c r="B18" s="197" t="s">
        <v>278</v>
      </c>
      <c r="C18" s="198">
        <f>SUM(C16:C17)</f>
        <v>0</v>
      </c>
      <c r="D18" s="145"/>
      <c r="E18" s="145"/>
    </row>
    <row r="21" spans="1:5" x14ac:dyDescent="0.2">
      <c r="A21" s="10" t="s">
        <v>177</v>
      </c>
      <c r="B21" s="132"/>
      <c r="D21" s="133"/>
      <c r="E21" s="81" t="s">
        <v>279</v>
      </c>
    </row>
    <row r="22" spans="1:5" x14ac:dyDescent="0.2">
      <c r="A22" s="258"/>
      <c r="B22" s="260"/>
      <c r="D22" s="133"/>
      <c r="E22" s="133"/>
    </row>
    <row r="23" spans="1:5" ht="15" customHeight="1" x14ac:dyDescent="0.2">
      <c r="A23" s="15" t="s">
        <v>46</v>
      </c>
      <c r="B23" s="16" t="s">
        <v>47</v>
      </c>
      <c r="C23" s="17" t="s">
        <v>48</v>
      </c>
      <c r="D23" s="17" t="s">
        <v>88</v>
      </c>
      <c r="E23" s="17" t="s">
        <v>58</v>
      </c>
    </row>
    <row r="24" spans="1:5" x14ac:dyDescent="0.2">
      <c r="A24" s="189"/>
      <c r="B24" s="190" t="s">
        <v>494</v>
      </c>
      <c r="C24" s="191"/>
      <c r="D24" s="186"/>
      <c r="E24" s="142"/>
    </row>
    <row r="25" spans="1:5" x14ac:dyDescent="0.2">
      <c r="A25" s="160"/>
      <c r="B25" s="192"/>
      <c r="C25" s="186"/>
      <c r="D25" s="186"/>
      <c r="E25" s="142"/>
    </row>
    <row r="26" spans="1:5" x14ac:dyDescent="0.2">
      <c r="A26" s="187"/>
      <c r="B26" s="187" t="s">
        <v>277</v>
      </c>
      <c r="C26" s="193">
        <f>SUM(C24:C25)</f>
        <v>0</v>
      </c>
      <c r="D26" s="194"/>
      <c r="E26" s="194"/>
    </row>
  </sheetData>
  <dataValidations count="5">
    <dataValidation allowBlank="1" showInputMessage="1" showErrorMessage="1" prompt="Corresponde al nombre o descripción de la cuenta de acuerdo al Plan de Cuentas emitido por el CONAC." sqref="B15 B7 B23" xr:uid="{00000000-0002-0000-0E00-000000000000}"/>
    <dataValidation allowBlank="1" showInputMessage="1" showErrorMessage="1" prompt="Especificar origen de dicho recurso: Federal, Estatal, Municipal, Particulares." sqref="D15 D7 D23" xr:uid="{00000000-0002-0000-0E00-000001000000}"/>
    <dataValidation allowBlank="1" showInputMessage="1" showErrorMessage="1" prompt="Características cualitativas significativas que les impacten financieramente." sqref="E15 E7 E23" xr:uid="{00000000-0002-0000-0E00-000002000000}"/>
    <dataValidation allowBlank="1" showInputMessage="1" showErrorMessage="1" prompt="Saldo final del periodo que corresponde la cuenta pública presentada (trimestral: 1er, 2do, 3ro. o 4to.)." sqref="C15 C7 C23" xr:uid="{00000000-0002-0000-0E00-000003000000}"/>
    <dataValidation allowBlank="1" showInputMessage="1" showErrorMessage="1" prompt="Corresponde al número de la cuenta de acuerdo al Plan de Cuentas emitido por el CONAC." sqref="A7 A15 A23" xr:uid="{00000000-0002-0000-0E00-000004000000}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B20"/>
  <sheetViews>
    <sheetView zoomScaleNormal="100" zoomScaleSheetLayoutView="100" workbookViewId="0">
      <selection activeCell="A2" sqref="A2"/>
    </sheetView>
  </sheetViews>
  <sheetFormatPr baseColWidth="10" defaultRowHeight="11.25" x14ac:dyDescent="0.2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268"/>
    <col min="29" max="16384" width="11.42578125" style="269"/>
  </cols>
  <sheetData>
    <row r="1" spans="1:28" s="83" customFormat="1" ht="18" customHeight="1" x14ac:dyDescent="0.2">
      <c r="A1" s="378" t="s">
        <v>501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7"/>
      <c r="AB1" s="42"/>
    </row>
    <row r="2" spans="1:28" s="83" customFormat="1" x14ac:dyDescent="0.2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 x14ac:dyDescent="0.2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 x14ac:dyDescent="0.2">
      <c r="A4" s="382" t="s">
        <v>161</v>
      </c>
      <c r="B4" s="383"/>
      <c r="C4" s="383"/>
      <c r="D4" s="383"/>
      <c r="E4" s="384"/>
      <c r="F4" s="43"/>
      <c r="G4" s="43"/>
      <c r="H4" s="43"/>
      <c r="I4" s="43"/>
      <c r="J4" s="87"/>
      <c r="K4" s="87"/>
      <c r="L4" s="87"/>
      <c r="M4" s="87"/>
      <c r="N4" s="87"/>
      <c r="O4" s="9"/>
      <c r="P4" s="379" t="s">
        <v>90</v>
      </c>
      <c r="Q4" s="379"/>
      <c r="R4" s="379"/>
      <c r="S4" s="379"/>
      <c r="T4" s="379"/>
      <c r="U4" s="8"/>
      <c r="V4" s="8"/>
      <c r="W4" s="8"/>
      <c r="X4" s="8"/>
      <c r="Y4" s="8"/>
      <c r="Z4" s="8"/>
      <c r="AA4" s="8"/>
      <c r="AB4" s="42"/>
    </row>
    <row r="5" spans="1:28" s="83" customFormat="1" x14ac:dyDescent="0.2">
      <c r="A5" s="227"/>
      <c r="B5" s="228"/>
      <c r="C5" s="229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 x14ac:dyDescent="0.2">
      <c r="A6" s="230"/>
      <c r="B6" s="380" t="s">
        <v>91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0"/>
      <c r="Z6" s="380"/>
      <c r="AA6" s="381"/>
    </row>
    <row r="7" spans="1:28" ht="12.95" customHeight="1" x14ac:dyDescent="0.2">
      <c r="A7" s="266"/>
      <c r="B7" s="266"/>
      <c r="C7" s="266"/>
      <c r="D7" s="266"/>
      <c r="E7" s="266"/>
      <c r="F7" s="276" t="s">
        <v>151</v>
      </c>
      <c r="G7" s="277"/>
      <c r="H7" s="281" t="s">
        <v>313</v>
      </c>
      <c r="I7" s="278"/>
      <c r="J7" s="266"/>
      <c r="K7" s="276" t="s">
        <v>152</v>
      </c>
      <c r="L7" s="277"/>
      <c r="M7" s="278"/>
      <c r="N7" s="278"/>
      <c r="O7" s="278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</row>
    <row r="8" spans="1:28" s="271" customFormat="1" ht="33.75" customHeight="1" x14ac:dyDescent="0.25">
      <c r="A8" s="267" t="s">
        <v>156</v>
      </c>
      <c r="B8" s="267" t="s">
        <v>92</v>
      </c>
      <c r="C8" s="267" t="s">
        <v>93</v>
      </c>
      <c r="D8" s="267" t="s">
        <v>183</v>
      </c>
      <c r="E8" s="267" t="s">
        <v>157</v>
      </c>
      <c r="F8" s="279" t="s">
        <v>105</v>
      </c>
      <c r="G8" s="279" t="s">
        <v>106</v>
      </c>
      <c r="H8" s="279" t="s">
        <v>106</v>
      </c>
      <c r="I8" s="280" t="s">
        <v>158</v>
      </c>
      <c r="J8" s="267" t="s">
        <v>94</v>
      </c>
      <c r="K8" s="279" t="s">
        <v>105</v>
      </c>
      <c r="L8" s="279" t="s">
        <v>106</v>
      </c>
      <c r="M8" s="280" t="s">
        <v>153</v>
      </c>
      <c r="N8" s="280" t="s">
        <v>154</v>
      </c>
      <c r="O8" s="280" t="s">
        <v>95</v>
      </c>
      <c r="P8" s="267" t="s">
        <v>159</v>
      </c>
      <c r="Q8" s="267" t="s">
        <v>160</v>
      </c>
      <c r="R8" s="267" t="s">
        <v>96</v>
      </c>
      <c r="S8" s="267" t="s">
        <v>97</v>
      </c>
      <c r="T8" s="267" t="s">
        <v>98</v>
      </c>
      <c r="U8" s="267" t="s">
        <v>99</v>
      </c>
      <c r="V8" s="267" t="s">
        <v>100</v>
      </c>
      <c r="W8" s="267" t="s">
        <v>101</v>
      </c>
      <c r="X8" s="267" t="s">
        <v>102</v>
      </c>
      <c r="Y8" s="267" t="s">
        <v>155</v>
      </c>
      <c r="Z8" s="267" t="s">
        <v>103</v>
      </c>
      <c r="AA8" s="267" t="s">
        <v>104</v>
      </c>
      <c r="AB8" s="270"/>
    </row>
    <row r="9" spans="1:28" x14ac:dyDescent="0.2">
      <c r="A9" s="282" t="s">
        <v>107</v>
      </c>
      <c r="B9" s="283" t="s">
        <v>494</v>
      </c>
      <c r="C9" s="284"/>
      <c r="D9" s="284"/>
      <c r="E9" s="284"/>
      <c r="F9" s="285"/>
      <c r="G9" s="285"/>
      <c r="H9" s="286"/>
      <c r="I9" s="286"/>
      <c r="J9" s="287"/>
      <c r="K9" s="285"/>
      <c r="L9" s="285"/>
      <c r="M9" s="285"/>
      <c r="N9" s="285"/>
      <c r="O9" s="285"/>
      <c r="P9" s="288"/>
      <c r="Q9" s="288"/>
      <c r="R9" s="289"/>
      <c r="S9" s="289"/>
      <c r="T9" s="284"/>
      <c r="U9" s="284"/>
      <c r="V9" s="283"/>
      <c r="W9" s="283"/>
      <c r="X9" s="284"/>
      <c r="Y9" s="284"/>
      <c r="Z9" s="289"/>
      <c r="AA9" s="284"/>
    </row>
    <row r="10" spans="1:28" s="273" customFormat="1" x14ac:dyDescent="0.2">
      <c r="A10" s="282" t="s">
        <v>108</v>
      </c>
      <c r="B10" s="283"/>
      <c r="C10" s="284"/>
      <c r="D10" s="284"/>
      <c r="E10" s="284"/>
      <c r="F10" s="285"/>
      <c r="G10" s="285"/>
      <c r="H10" s="286"/>
      <c r="I10" s="286"/>
      <c r="J10" s="287"/>
      <c r="K10" s="285"/>
      <c r="L10" s="285"/>
      <c r="M10" s="285"/>
      <c r="N10" s="285"/>
      <c r="O10" s="285"/>
      <c r="P10" s="288"/>
      <c r="Q10" s="288"/>
      <c r="R10" s="289"/>
      <c r="S10" s="289"/>
      <c r="T10" s="284"/>
      <c r="U10" s="284"/>
      <c r="V10" s="283"/>
      <c r="W10" s="283"/>
      <c r="X10" s="284"/>
      <c r="Y10" s="284"/>
      <c r="Z10" s="289"/>
      <c r="AA10" s="284"/>
      <c r="AB10" s="272"/>
    </row>
    <row r="11" spans="1:28" s="268" customFormat="1" x14ac:dyDescent="0.2">
      <c r="A11" s="282" t="s">
        <v>109</v>
      </c>
      <c r="B11" s="283"/>
      <c r="C11" s="284"/>
      <c r="D11" s="284"/>
      <c r="E11" s="284"/>
      <c r="F11" s="285"/>
      <c r="G11" s="285"/>
      <c r="H11" s="286"/>
      <c r="I11" s="286"/>
      <c r="J11" s="287"/>
      <c r="K11" s="285"/>
      <c r="L11" s="285"/>
      <c r="M11" s="285"/>
      <c r="N11" s="285"/>
      <c r="O11" s="285"/>
      <c r="P11" s="288"/>
      <c r="Q11" s="288"/>
      <c r="R11" s="289"/>
      <c r="S11" s="289"/>
      <c r="T11" s="284"/>
      <c r="U11" s="284"/>
      <c r="V11" s="283"/>
      <c r="W11" s="283"/>
      <c r="X11" s="284"/>
      <c r="Y11" s="284"/>
      <c r="Z11" s="289"/>
      <c r="AA11" s="284"/>
    </row>
    <row r="12" spans="1:28" s="268" customFormat="1" x14ac:dyDescent="0.2">
      <c r="A12" s="282" t="s">
        <v>110</v>
      </c>
      <c r="B12" s="283"/>
      <c r="C12" s="284"/>
      <c r="D12" s="284"/>
      <c r="E12" s="284"/>
      <c r="F12" s="285"/>
      <c r="G12" s="285"/>
      <c r="H12" s="286"/>
      <c r="I12" s="286"/>
      <c r="J12" s="287"/>
      <c r="K12" s="285"/>
      <c r="L12" s="285"/>
      <c r="M12" s="285"/>
      <c r="N12" s="285"/>
      <c r="O12" s="285"/>
      <c r="P12" s="288"/>
      <c r="Q12" s="288"/>
      <c r="R12" s="289"/>
      <c r="S12" s="289"/>
      <c r="T12" s="284"/>
      <c r="U12" s="284"/>
      <c r="V12" s="283"/>
      <c r="W12" s="283"/>
      <c r="X12" s="284"/>
      <c r="Y12" s="284"/>
      <c r="Z12" s="289"/>
      <c r="AA12" s="284"/>
    </row>
    <row r="13" spans="1:28" s="268" customFormat="1" x14ac:dyDescent="0.2">
      <c r="A13" s="282"/>
      <c r="B13" s="283"/>
      <c r="C13" s="284"/>
      <c r="D13" s="284"/>
      <c r="E13" s="284"/>
      <c r="F13" s="285"/>
      <c r="G13" s="285"/>
      <c r="H13" s="286"/>
      <c r="I13" s="286"/>
      <c r="J13" s="287"/>
      <c r="K13" s="285"/>
      <c r="L13" s="285"/>
      <c r="M13" s="285"/>
      <c r="N13" s="285"/>
      <c r="O13" s="285"/>
      <c r="P13" s="288"/>
      <c r="Q13" s="288"/>
      <c r="R13" s="289"/>
      <c r="S13" s="289"/>
      <c r="T13" s="284"/>
      <c r="U13" s="284"/>
      <c r="V13" s="283"/>
      <c r="W13" s="283"/>
      <c r="X13" s="284"/>
      <c r="Y13" s="284"/>
      <c r="Z13" s="289"/>
      <c r="AA13" s="284"/>
    </row>
    <row r="14" spans="1:28" s="268" customFormat="1" x14ac:dyDescent="0.2">
      <c r="A14" s="282"/>
      <c r="B14" s="283"/>
      <c r="C14" s="284"/>
      <c r="D14" s="284"/>
      <c r="E14" s="284"/>
      <c r="F14" s="285"/>
      <c r="G14" s="285"/>
      <c r="H14" s="286"/>
      <c r="I14" s="286"/>
      <c r="J14" s="287"/>
      <c r="K14" s="285"/>
      <c r="L14" s="285"/>
      <c r="M14" s="285"/>
      <c r="N14" s="285"/>
      <c r="O14" s="285"/>
      <c r="P14" s="288"/>
      <c r="Q14" s="288"/>
      <c r="R14" s="289"/>
      <c r="S14" s="289"/>
      <c r="T14" s="284"/>
      <c r="U14" s="284"/>
      <c r="V14" s="283"/>
      <c r="W14" s="283"/>
      <c r="X14" s="284"/>
      <c r="Y14" s="284"/>
      <c r="Z14" s="289"/>
      <c r="AA14" s="284"/>
    </row>
    <row r="15" spans="1:28" s="268" customFormat="1" x14ac:dyDescent="0.2">
      <c r="A15" s="282"/>
      <c r="B15" s="283"/>
      <c r="C15" s="284"/>
      <c r="D15" s="284"/>
      <c r="E15" s="284"/>
      <c r="F15" s="285"/>
      <c r="G15" s="285"/>
      <c r="H15" s="286"/>
      <c r="I15" s="286"/>
      <c r="J15" s="287"/>
      <c r="K15" s="285"/>
      <c r="L15" s="285"/>
      <c r="M15" s="285"/>
      <c r="N15" s="285"/>
      <c r="O15" s="285"/>
      <c r="P15" s="288"/>
      <c r="Q15" s="288"/>
      <c r="R15" s="289"/>
      <c r="S15" s="289"/>
      <c r="T15" s="284"/>
      <c r="U15" s="284"/>
      <c r="V15" s="283"/>
      <c r="W15" s="283"/>
      <c r="X15" s="284"/>
      <c r="Y15" s="284"/>
      <c r="Z15" s="289"/>
      <c r="AA15" s="284"/>
    </row>
    <row r="16" spans="1:28" s="268" customFormat="1" x14ac:dyDescent="0.2">
      <c r="A16" s="282"/>
      <c r="B16" s="283"/>
      <c r="C16" s="284"/>
      <c r="D16" s="284"/>
      <c r="E16" s="284"/>
      <c r="F16" s="285"/>
      <c r="G16" s="285"/>
      <c r="H16" s="286"/>
      <c r="I16" s="286"/>
      <c r="J16" s="287"/>
      <c r="K16" s="285"/>
      <c r="L16" s="285"/>
      <c r="M16" s="285"/>
      <c r="N16" s="285"/>
      <c r="O16" s="285"/>
      <c r="P16" s="288"/>
      <c r="Q16" s="288"/>
      <c r="R16" s="289"/>
      <c r="S16" s="289"/>
      <c r="T16" s="284"/>
      <c r="U16" s="284"/>
      <c r="V16" s="283"/>
      <c r="W16" s="283"/>
      <c r="X16" s="284"/>
      <c r="Y16" s="284"/>
      <c r="Z16" s="289"/>
      <c r="AA16" s="284"/>
    </row>
    <row r="17" spans="1:27" x14ac:dyDescent="0.2">
      <c r="A17" s="282"/>
      <c r="B17" s="283"/>
      <c r="C17" s="284"/>
      <c r="D17" s="284"/>
      <c r="E17" s="284"/>
      <c r="F17" s="285"/>
      <c r="G17" s="285"/>
      <c r="H17" s="286"/>
      <c r="I17" s="286"/>
      <c r="J17" s="287"/>
      <c r="K17" s="285"/>
      <c r="L17" s="285"/>
      <c r="M17" s="285"/>
      <c r="N17" s="285"/>
      <c r="O17" s="285"/>
      <c r="P17" s="288"/>
      <c r="Q17" s="288"/>
      <c r="R17" s="289"/>
      <c r="S17" s="289"/>
      <c r="T17" s="284"/>
      <c r="U17" s="284"/>
      <c r="V17" s="283"/>
      <c r="W17" s="283"/>
      <c r="X17" s="284"/>
      <c r="Y17" s="284"/>
      <c r="Z17" s="289"/>
      <c r="AA17" s="284"/>
    </row>
    <row r="18" spans="1:27" s="274" customFormat="1" x14ac:dyDescent="0.2">
      <c r="A18" s="275">
        <v>900001</v>
      </c>
      <c r="B18" s="231" t="s">
        <v>111</v>
      </c>
      <c r="C18" s="231"/>
      <c r="D18" s="231"/>
      <c r="E18" s="231"/>
      <c r="F18" s="232">
        <f>SUM(F9:F17)</f>
        <v>0</v>
      </c>
      <c r="G18" s="232">
        <f>SUM(G9:G17)</f>
        <v>0</v>
      </c>
      <c r="H18" s="232">
        <f>SUM(H9:H17)</f>
        <v>0</v>
      </c>
      <c r="I18" s="232">
        <f>SUM(I9:I17)</f>
        <v>0</v>
      </c>
      <c r="J18" s="233"/>
      <c r="K18" s="232">
        <f>SUM(K9:K17)</f>
        <v>0</v>
      </c>
      <c r="L18" s="232">
        <f>SUM(L9:L17)</f>
        <v>0</v>
      </c>
      <c r="M18" s="232">
        <f>SUM(M9:M17)</f>
        <v>0</v>
      </c>
      <c r="N18" s="232">
        <f>SUM(N9:N17)</f>
        <v>0</v>
      </c>
      <c r="O18" s="232">
        <f>SUM(O9:O17)</f>
        <v>0</v>
      </c>
      <c r="P18" s="234"/>
      <c r="Q18" s="231"/>
      <c r="R18" s="231"/>
      <c r="S18" s="235"/>
      <c r="T18" s="231"/>
      <c r="U18" s="231"/>
      <c r="V18" s="231"/>
      <c r="W18" s="231"/>
      <c r="X18" s="231"/>
      <c r="Y18" s="231"/>
      <c r="Z18" s="231"/>
      <c r="AA18" s="231"/>
    </row>
    <row r="19" spans="1:27" s="274" customFormat="1" x14ac:dyDescent="0.2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274" customFormat="1" x14ac:dyDescent="0.2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 xr:uid="{00000000-0002-0000-0F00-000000000000}"/>
    <dataValidation allowBlank="1" showInputMessage="1" showErrorMessage="1" prompt="Indicar si se trata de un &quot;Contrato Nuevo&quot;, &quot;Contrato Existente&quot; o &quot;Reestructuración&quot;." sqref="AA7:AA8" xr:uid="{00000000-0002-0000-0F00-000001000000}"/>
    <dataValidation allowBlank="1" showInputMessage="1" showErrorMessage="1" prompt="Documento donde el Congreso Estatal autoriza al ENTE PÚBLICO A CONTRAER DEUDA." sqref="Y7:Y8" xr:uid="{00000000-0002-0000-0F00-000002000000}"/>
    <dataValidation allowBlank="1" showInputMessage="1" showErrorMessage="1" prompt="Especificar la fuente del ingreso con el que se cubrirá el financiamiento." sqref="X7:X8" xr:uid="{00000000-0002-0000-0F00-000003000000}"/>
    <dataValidation allowBlank="1" showInputMessage="1" showErrorMessage="1" prompt="Documento que garantiza el compromiso de pagar la obligación. Ej. Participaciones, etc." sqref="W7:W8" xr:uid="{00000000-0002-0000-0F00-000004000000}"/>
    <dataValidation allowBlank="1" showInputMessage="1" showErrorMessage="1" prompt="Por lo regular el Gobierno del Estado, es el Aval de los Municipios." sqref="V7:V8" xr:uid="{00000000-0002-0000-0F00-000005000000}"/>
    <dataValidation allowBlank="1" showInputMessage="1" showErrorMessage="1" prompt="Ampliación en su caso, de la &quot;FECHA DE VENCIMIENTO&quot;." sqref="U7:U8" xr:uid="{00000000-0002-0000-0F00-000006000000}"/>
    <dataValidation allowBlank="1" showInputMessage="1" showErrorMessage="1" prompt="De acuerdo a la Ley de Deuda Pública; la Deuda debe ser registrada en el &quot;Registro Estatal de Deuda Pública&quot;." sqref="T7:T8" xr:uid="{00000000-0002-0000-0F00-000007000000}"/>
    <dataValidation allowBlank="1" showInputMessage="1" showErrorMessage="1" prompt="Fecha originalmente pactada en el contrato, en la que se presume debe quedar cubierto el pago total del crédito otorgado." sqref="S7:S8" xr:uid="{00000000-0002-0000-0F00-000008000000}"/>
    <dataValidation allowBlank="1" showInputMessage="1" showErrorMessage="1" prompt="Fecha al momento del otorgamiento del crédito y se plasma en el contrato." sqref="R7:R8" xr:uid="{00000000-0002-0000-0F00-000009000000}"/>
    <dataValidation allowBlank="1" showInputMessage="1" showErrorMessage="1" prompt="Número de pagos efectuados durante el periodo que se está reportando." sqref="Q7:Q8" xr:uid="{00000000-0002-0000-0F00-00000A000000}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 xr:uid="{00000000-0002-0000-0F00-00000B000000}"/>
    <dataValidation allowBlank="1" showInputMessage="1" showErrorMessage="1" prompt="Costo financiero del pago desde la fecha de su contratación hasta la fecha del reporte." sqref="M7:M8" xr:uid="{00000000-0002-0000-0F00-00000C000000}"/>
    <dataValidation allowBlank="1" showInputMessage="1" showErrorMessage="1" prompt="Monto del Capital (PRÉSTAMO O FINANCIAMIENTO) pagado, desde la fecha de su contratación hasta la fecha del reporte (acumulado), sin intereses." sqref="K7:L7" xr:uid="{00000000-0002-0000-0F00-00000D000000}"/>
    <dataValidation allowBlank="1" showInputMessage="1" showErrorMessage="1" prompt="Intereses pactados durante la vigencia del contrato." sqref="J7:J8" xr:uid="{00000000-0002-0000-0F00-00000E000000}"/>
    <dataValidation allowBlank="1" showInputMessage="1" showErrorMessage="1" prompt="Saldo por pagar actualizado." sqref="I7:I8" xr:uid="{00000000-0002-0000-0F00-00000F000000}"/>
    <dataValidation allowBlank="1" showInputMessage="1" showErrorMessage="1" prompt="Monto del financiamiento que efectivamente se ha utilizado." sqref="H7" xr:uid="{00000000-0002-0000-0F00-000010000000}"/>
    <dataValidation allowBlank="1" showInputMessage="1" showErrorMessage="1" prompt="Monto del Capital (PRÉSTAMO O FINANCIAMIENTO) contratado. " sqref="F7:G7" xr:uid="{00000000-0002-0000-0F00-000011000000}"/>
    <dataValidation allowBlank="1" showInputMessage="1" showErrorMessage="1" prompt="Instrumento financiero, mediante el cual se contrata y se obliga el pago del crédito: Emisión de bonos, pagarés, cetes, etc." sqref="E7:E8" xr:uid="{00000000-0002-0000-0F00-000012000000}"/>
    <dataValidation allowBlank="1" showInputMessage="1" showErrorMessage="1" prompt="El registro numérico con que el ACREEDOR registra el contrato." sqref="D7:D8" xr:uid="{00000000-0002-0000-0F00-000013000000}"/>
    <dataValidation allowBlank="1" showInputMessage="1" showErrorMessage="1" prompt="Entidad Financiera que otorga el crédito o financiamiento al Municipio, Ejecutivo Estatal, etc." sqref="C7:C8" xr:uid="{00000000-0002-0000-0F00-000014000000}"/>
    <dataValidation allowBlank="1" showInputMessage="1" showErrorMessage="1" prompt="Obra, bien o servicio por el cual se contrató el crédito." sqref="B7:B8" xr:uid="{00000000-0002-0000-0F00-000015000000}"/>
    <dataValidation allowBlank="1" showInputMessage="1" showErrorMessage="1" prompt="Corresponde al número consecutivo que la entidad le asigne para enumerar las deudas." sqref="A7:A8" xr:uid="{00000000-0002-0000-0F00-000016000000}"/>
    <dataValidation allowBlank="1" showInputMessage="1" showErrorMessage="1" prompt="Monto del Capital (PRÉSTAMO O FINANCIAMIENTO) pagado al periodo, sin intereses." sqref="O7:O8" xr:uid="{00000000-0002-0000-0F00-000017000000}"/>
    <dataValidation allowBlank="1" showInputMessage="1" showErrorMessage="1" prompt="Costo financiero al periodo que se está reportando." sqref="N7:N8" xr:uid="{00000000-0002-0000-0F00-000018000000}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06"/>
  <sheetViews>
    <sheetView topLeftCell="A10" zoomScaleNormal="100" zoomScaleSheetLayoutView="100" workbookViewId="0">
      <selection sqref="A1:D89"/>
    </sheetView>
  </sheetViews>
  <sheetFormatPr baseColWidth="10" defaultColWidth="12.42578125" defaultRowHeight="11.25" x14ac:dyDescent="0.2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 x14ac:dyDescent="0.2">
      <c r="A1" s="73" t="s">
        <v>43</v>
      </c>
      <c r="B1" s="73"/>
      <c r="D1" s="7"/>
    </row>
    <row r="2" spans="1:4" x14ac:dyDescent="0.2">
      <c r="A2" s="73" t="s">
        <v>0</v>
      </c>
      <c r="B2" s="73"/>
    </row>
    <row r="3" spans="1:4" s="42" customFormat="1" x14ac:dyDescent="0.2">
      <c r="C3" s="74"/>
      <c r="D3" s="74"/>
    </row>
    <row r="4" spans="1:4" s="42" customFormat="1" x14ac:dyDescent="0.2">
      <c r="C4" s="74"/>
      <c r="D4" s="74"/>
    </row>
    <row r="5" spans="1:4" s="42" customFormat="1" ht="11.25" customHeight="1" x14ac:dyDescent="0.2">
      <c r="A5" s="62" t="s">
        <v>280</v>
      </c>
      <c r="B5" s="62"/>
      <c r="C5" s="43"/>
      <c r="D5" s="12" t="s">
        <v>309</v>
      </c>
    </row>
    <row r="6" spans="1:4" ht="11.25" customHeight="1" x14ac:dyDescent="0.2">
      <c r="A6" s="77"/>
      <c r="B6" s="77"/>
      <c r="C6" s="78"/>
      <c r="D6" s="94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17" t="s">
        <v>58</v>
      </c>
    </row>
    <row r="8" spans="1:4" ht="56.25" x14ac:dyDescent="0.2">
      <c r="A8" s="155" t="s">
        <v>434</v>
      </c>
      <c r="B8" s="155" t="s">
        <v>435</v>
      </c>
      <c r="C8" s="148">
        <v>17692851.890000001</v>
      </c>
      <c r="D8" s="137" t="s">
        <v>436</v>
      </c>
    </row>
    <row r="9" spans="1:4" ht="45" x14ac:dyDescent="0.2">
      <c r="A9" s="155" t="s">
        <v>437</v>
      </c>
      <c r="B9" s="155" t="s">
        <v>438</v>
      </c>
      <c r="C9" s="148">
        <v>2510249.67</v>
      </c>
      <c r="D9" s="137" t="s">
        <v>439</v>
      </c>
    </row>
    <row r="10" spans="1:4" ht="45" x14ac:dyDescent="0.2">
      <c r="A10" s="155" t="s">
        <v>440</v>
      </c>
      <c r="B10" s="155" t="s">
        <v>441</v>
      </c>
      <c r="C10" s="148">
        <v>317033.07</v>
      </c>
      <c r="D10" s="137" t="s">
        <v>442</v>
      </c>
    </row>
    <row r="11" spans="1:4" ht="45" x14ac:dyDescent="0.2">
      <c r="A11" s="155" t="s">
        <v>443</v>
      </c>
      <c r="B11" s="155" t="s">
        <v>444</v>
      </c>
      <c r="C11" s="148">
        <v>93957.05</v>
      </c>
      <c r="D11" s="137" t="s">
        <v>445</v>
      </c>
    </row>
    <row r="12" spans="1:4" ht="22.5" x14ac:dyDescent="0.2">
      <c r="A12" s="155" t="s">
        <v>567</v>
      </c>
      <c r="B12" s="155" t="s">
        <v>566</v>
      </c>
      <c r="C12" s="148">
        <v>96109.55</v>
      </c>
      <c r="D12" s="137" t="s">
        <v>597</v>
      </c>
    </row>
    <row r="13" spans="1:4" ht="11.25" hidden="1" customHeight="1" x14ac:dyDescent="0.2">
      <c r="A13" s="155"/>
      <c r="B13" s="155"/>
      <c r="C13" s="148"/>
      <c r="D13" s="137"/>
    </row>
    <row r="14" spans="1:4" ht="11.25" hidden="1" customHeight="1" x14ac:dyDescent="0.2">
      <c r="A14" s="155"/>
      <c r="B14" s="155"/>
      <c r="C14" s="148"/>
      <c r="D14" s="137"/>
    </row>
    <row r="15" spans="1:4" ht="11.25" hidden="1" customHeight="1" x14ac:dyDescent="0.2">
      <c r="A15" s="155"/>
      <c r="B15" s="155"/>
      <c r="C15" s="148"/>
      <c r="D15" s="137"/>
    </row>
    <row r="16" spans="1:4" hidden="1" x14ac:dyDescent="0.2">
      <c r="A16" s="155"/>
      <c r="B16" s="155"/>
      <c r="C16" s="148"/>
      <c r="D16" s="137"/>
    </row>
    <row r="17" spans="1:4" hidden="1" x14ac:dyDescent="0.2">
      <c r="A17" s="155"/>
      <c r="B17" s="155"/>
      <c r="C17" s="148"/>
      <c r="D17" s="137"/>
    </row>
    <row r="18" spans="1:4" hidden="1" x14ac:dyDescent="0.2">
      <c r="A18" s="155"/>
      <c r="B18" s="155"/>
      <c r="C18" s="148"/>
      <c r="D18" s="137"/>
    </row>
    <row r="19" spans="1:4" hidden="1" x14ac:dyDescent="0.2">
      <c r="A19" s="155"/>
      <c r="B19" s="155"/>
      <c r="C19" s="148"/>
      <c r="D19" s="137"/>
    </row>
    <row r="20" spans="1:4" hidden="1" x14ac:dyDescent="0.2">
      <c r="A20" s="155"/>
      <c r="B20" s="155"/>
      <c r="C20" s="148"/>
      <c r="D20" s="137"/>
    </row>
    <row r="21" spans="1:4" hidden="1" x14ac:dyDescent="0.2">
      <c r="A21" s="155"/>
      <c r="B21" s="155"/>
      <c r="C21" s="148"/>
      <c r="D21" s="137"/>
    </row>
    <row r="22" spans="1:4" hidden="1" x14ac:dyDescent="0.2">
      <c r="A22" s="155"/>
      <c r="B22" s="155"/>
      <c r="C22" s="148"/>
      <c r="D22" s="137"/>
    </row>
    <row r="23" spans="1:4" hidden="1" x14ac:dyDescent="0.2">
      <c r="A23" s="155"/>
      <c r="B23" s="155"/>
      <c r="C23" s="148"/>
      <c r="D23" s="137"/>
    </row>
    <row r="24" spans="1:4" hidden="1" x14ac:dyDescent="0.2">
      <c r="A24" s="155"/>
      <c r="B24" s="155"/>
      <c r="C24" s="148"/>
      <c r="D24" s="137"/>
    </row>
    <row r="25" spans="1:4" hidden="1" x14ac:dyDescent="0.2">
      <c r="A25" s="155"/>
      <c r="B25" s="155"/>
      <c r="C25" s="148"/>
      <c r="D25" s="137"/>
    </row>
    <row r="26" spans="1:4" hidden="1" x14ac:dyDescent="0.2">
      <c r="A26" s="155"/>
      <c r="B26" s="155"/>
      <c r="C26" s="148"/>
      <c r="D26" s="137"/>
    </row>
    <row r="27" spans="1:4" hidden="1" x14ac:dyDescent="0.2">
      <c r="A27" s="155"/>
      <c r="B27" s="155"/>
      <c r="C27" s="148"/>
      <c r="D27" s="137"/>
    </row>
    <row r="28" spans="1:4" hidden="1" x14ac:dyDescent="0.2">
      <c r="A28" s="155"/>
      <c r="B28" s="155"/>
      <c r="C28" s="148"/>
      <c r="D28" s="137"/>
    </row>
    <row r="29" spans="1:4" hidden="1" x14ac:dyDescent="0.2">
      <c r="A29" s="155"/>
      <c r="B29" s="155"/>
      <c r="C29" s="148"/>
      <c r="D29" s="137"/>
    </row>
    <row r="30" spans="1:4" hidden="1" x14ac:dyDescent="0.2">
      <c r="A30" s="155"/>
      <c r="B30" s="155"/>
      <c r="C30" s="148"/>
      <c r="D30" s="137"/>
    </row>
    <row r="31" spans="1:4" hidden="1" x14ac:dyDescent="0.2">
      <c r="A31" s="155"/>
      <c r="B31" s="155"/>
      <c r="C31" s="148"/>
      <c r="D31" s="137"/>
    </row>
    <row r="32" spans="1:4" hidden="1" x14ac:dyDescent="0.2">
      <c r="A32" s="155"/>
      <c r="B32" s="155"/>
      <c r="C32" s="148"/>
      <c r="D32" s="137"/>
    </row>
    <row r="33" spans="1:4" hidden="1" x14ac:dyDescent="0.2">
      <c r="A33" s="155"/>
      <c r="B33" s="155"/>
      <c r="C33" s="148"/>
      <c r="D33" s="137"/>
    </row>
    <row r="34" spans="1:4" hidden="1" x14ac:dyDescent="0.2">
      <c r="A34" s="155"/>
      <c r="B34" s="155"/>
      <c r="C34" s="148"/>
      <c r="D34" s="137"/>
    </row>
    <row r="35" spans="1:4" hidden="1" x14ac:dyDescent="0.2">
      <c r="A35" s="155"/>
      <c r="B35" s="155"/>
      <c r="C35" s="148"/>
      <c r="D35" s="137"/>
    </row>
    <row r="36" spans="1:4" hidden="1" x14ac:dyDescent="0.2">
      <c r="A36" s="155"/>
      <c r="B36" s="155"/>
      <c r="C36" s="148"/>
      <c r="D36" s="137"/>
    </row>
    <row r="37" spans="1:4" hidden="1" x14ac:dyDescent="0.2">
      <c r="A37" s="155"/>
      <c r="B37" s="155"/>
      <c r="C37" s="148"/>
      <c r="D37" s="137"/>
    </row>
    <row r="38" spans="1:4" hidden="1" x14ac:dyDescent="0.2">
      <c r="A38" s="155"/>
      <c r="B38" s="155"/>
      <c r="C38" s="148"/>
      <c r="D38" s="137"/>
    </row>
    <row r="39" spans="1:4" hidden="1" x14ac:dyDescent="0.2">
      <c r="A39" s="155"/>
      <c r="B39" s="155"/>
      <c r="C39" s="148"/>
      <c r="D39" s="137"/>
    </row>
    <row r="40" spans="1:4" hidden="1" x14ac:dyDescent="0.2">
      <c r="A40" s="155"/>
      <c r="B40" s="155"/>
      <c r="C40" s="148"/>
      <c r="D40" s="137"/>
    </row>
    <row r="41" spans="1:4" hidden="1" x14ac:dyDescent="0.2">
      <c r="A41" s="155"/>
      <c r="B41" s="155"/>
      <c r="C41" s="148"/>
      <c r="D41" s="137"/>
    </row>
    <row r="42" spans="1:4" hidden="1" x14ac:dyDescent="0.2">
      <c r="A42" s="155"/>
      <c r="B42" s="155"/>
      <c r="C42" s="148"/>
      <c r="D42" s="137"/>
    </row>
    <row r="43" spans="1:4" x14ac:dyDescent="0.2">
      <c r="A43" s="155"/>
      <c r="B43" s="155"/>
      <c r="C43" s="148"/>
      <c r="D43" s="137"/>
    </row>
    <row r="44" spans="1:4" x14ac:dyDescent="0.2">
      <c r="A44" s="155"/>
      <c r="B44" s="155"/>
      <c r="C44" s="148"/>
      <c r="D44" s="137"/>
    </row>
    <row r="45" spans="1:4" s="19" customFormat="1" x14ac:dyDescent="0.2">
      <c r="A45" s="157"/>
      <c r="B45" s="157" t="s">
        <v>282</v>
      </c>
      <c r="C45" s="149">
        <f>SUM(C8:C44)</f>
        <v>20710201.230000004</v>
      </c>
      <c r="D45" s="145"/>
    </row>
    <row r="46" spans="1:4" s="19" customFormat="1" x14ac:dyDescent="0.2">
      <c r="A46" s="158"/>
      <c r="B46" s="158"/>
      <c r="C46" s="27"/>
      <c r="D46" s="27"/>
    </row>
    <row r="47" spans="1:4" s="19" customFormat="1" x14ac:dyDescent="0.2">
      <c r="A47" s="158"/>
      <c r="B47" s="158"/>
      <c r="C47" s="27"/>
      <c r="D47" s="27"/>
    </row>
    <row r="48" spans="1:4" x14ac:dyDescent="0.2">
      <c r="A48" s="159"/>
      <c r="B48" s="159"/>
      <c r="C48" s="120"/>
      <c r="D48" s="120"/>
    </row>
    <row r="49" spans="1:4" ht="21.75" customHeight="1" x14ac:dyDescent="0.2">
      <c r="A49" s="62" t="s">
        <v>281</v>
      </c>
      <c r="B49" s="62"/>
      <c r="C49" s="264"/>
      <c r="D49" s="255" t="s">
        <v>112</v>
      </c>
    </row>
    <row r="50" spans="1:4" x14ac:dyDescent="0.2">
      <c r="A50" s="77"/>
      <c r="B50" s="77"/>
      <c r="C50" s="78"/>
      <c r="D50" s="94"/>
    </row>
    <row r="51" spans="1:4" ht="15" customHeight="1" x14ac:dyDescent="0.2">
      <c r="A51" s="15" t="s">
        <v>46</v>
      </c>
      <c r="B51" s="16" t="s">
        <v>47</v>
      </c>
      <c r="C51" s="17" t="s">
        <v>48</v>
      </c>
      <c r="D51" s="17" t="s">
        <v>58</v>
      </c>
    </row>
    <row r="52" spans="1:4" ht="101.25" x14ac:dyDescent="0.2">
      <c r="A52" s="155" t="s">
        <v>446</v>
      </c>
      <c r="B52" s="155" t="s">
        <v>565</v>
      </c>
      <c r="C52" s="148">
        <v>105969365.59999999</v>
      </c>
      <c r="D52" s="137" t="s">
        <v>498</v>
      </c>
    </row>
    <row r="53" spans="1:4" ht="45" x14ac:dyDescent="0.2">
      <c r="A53" s="155" t="s">
        <v>614</v>
      </c>
      <c r="B53" s="155" t="s">
        <v>615</v>
      </c>
      <c r="C53" s="148">
        <v>992496</v>
      </c>
      <c r="D53" s="137" t="s">
        <v>616</v>
      </c>
    </row>
    <row r="54" spans="1:4" x14ac:dyDescent="0.2">
      <c r="A54" s="155"/>
      <c r="B54" s="155"/>
      <c r="C54" s="148"/>
      <c r="D54" s="137"/>
    </row>
    <row r="55" spans="1:4" hidden="1" x14ac:dyDescent="0.2">
      <c r="A55" s="155"/>
      <c r="B55" s="155"/>
      <c r="C55" s="148"/>
      <c r="D55" s="137"/>
    </row>
    <row r="56" spans="1:4" hidden="1" x14ac:dyDescent="0.2">
      <c r="A56" s="155"/>
      <c r="B56" s="155"/>
      <c r="C56" s="148"/>
      <c r="D56" s="137"/>
    </row>
    <row r="57" spans="1:4" hidden="1" x14ac:dyDescent="0.2">
      <c r="A57" s="155"/>
      <c r="B57" s="155"/>
      <c r="C57" s="148"/>
      <c r="D57" s="137"/>
    </row>
    <row r="58" spans="1:4" hidden="1" x14ac:dyDescent="0.2">
      <c r="A58" s="155"/>
      <c r="B58" s="155"/>
      <c r="C58" s="148"/>
      <c r="D58" s="137"/>
    </row>
    <row r="59" spans="1:4" hidden="1" x14ac:dyDescent="0.2">
      <c r="A59" s="155"/>
      <c r="B59" s="155"/>
      <c r="C59" s="148"/>
      <c r="D59" s="137"/>
    </row>
    <row r="60" spans="1:4" hidden="1" x14ac:dyDescent="0.2">
      <c r="A60" s="155"/>
      <c r="B60" s="155"/>
      <c r="C60" s="148"/>
      <c r="D60" s="137"/>
    </row>
    <row r="61" spans="1:4" hidden="1" x14ac:dyDescent="0.2">
      <c r="A61" s="155"/>
      <c r="B61" s="155"/>
      <c r="C61" s="148"/>
      <c r="D61" s="137"/>
    </row>
    <row r="62" spans="1:4" hidden="1" x14ac:dyDescent="0.2">
      <c r="A62" s="155"/>
      <c r="B62" s="155"/>
      <c r="C62" s="148"/>
      <c r="D62" s="137"/>
    </row>
    <row r="63" spans="1:4" hidden="1" x14ac:dyDescent="0.2">
      <c r="A63" s="155"/>
      <c r="B63" s="155"/>
      <c r="C63" s="148"/>
      <c r="D63" s="137"/>
    </row>
    <row r="64" spans="1:4" hidden="1" x14ac:dyDescent="0.2">
      <c r="A64" s="155"/>
      <c r="B64" s="155"/>
      <c r="C64" s="148"/>
      <c r="D64" s="137"/>
    </row>
    <row r="65" spans="1:4" hidden="1" x14ac:dyDescent="0.2">
      <c r="A65" s="155"/>
      <c r="B65" s="155"/>
      <c r="C65" s="148"/>
      <c r="D65" s="137"/>
    </row>
    <row r="66" spans="1:4" hidden="1" x14ac:dyDescent="0.2">
      <c r="A66" s="155"/>
      <c r="B66" s="155"/>
      <c r="C66" s="148"/>
      <c r="D66" s="137"/>
    </row>
    <row r="67" spans="1:4" hidden="1" x14ac:dyDescent="0.2">
      <c r="A67" s="155"/>
      <c r="B67" s="155"/>
      <c r="C67" s="148"/>
      <c r="D67" s="137"/>
    </row>
    <row r="68" spans="1:4" hidden="1" x14ac:dyDescent="0.2">
      <c r="A68" s="155"/>
      <c r="B68" s="155"/>
      <c r="C68" s="148"/>
      <c r="D68" s="137"/>
    </row>
    <row r="69" spans="1:4" hidden="1" x14ac:dyDescent="0.2">
      <c r="A69" s="155"/>
      <c r="B69" s="155"/>
      <c r="C69" s="148"/>
      <c r="D69" s="137"/>
    </row>
    <row r="70" spans="1:4" hidden="1" x14ac:dyDescent="0.2">
      <c r="A70" s="155"/>
      <c r="B70" s="155"/>
      <c r="C70" s="148"/>
      <c r="D70" s="137"/>
    </row>
    <row r="71" spans="1:4" hidden="1" x14ac:dyDescent="0.2">
      <c r="A71" s="155"/>
      <c r="B71" s="155"/>
      <c r="C71" s="148"/>
      <c r="D71" s="137"/>
    </row>
    <row r="72" spans="1:4" hidden="1" x14ac:dyDescent="0.2">
      <c r="A72" s="155"/>
      <c r="B72" s="155"/>
      <c r="C72" s="148"/>
      <c r="D72" s="137"/>
    </row>
    <row r="73" spans="1:4" hidden="1" x14ac:dyDescent="0.2">
      <c r="A73" s="155"/>
      <c r="B73" s="155"/>
      <c r="C73" s="148"/>
      <c r="D73" s="137"/>
    </row>
    <row r="74" spans="1:4" hidden="1" x14ac:dyDescent="0.2">
      <c r="A74" s="155"/>
      <c r="B74" s="155"/>
      <c r="C74" s="148"/>
      <c r="D74" s="137"/>
    </row>
    <row r="75" spans="1:4" hidden="1" x14ac:dyDescent="0.2">
      <c r="A75" s="155"/>
      <c r="B75" s="155"/>
      <c r="C75" s="148"/>
      <c r="D75" s="137"/>
    </row>
    <row r="76" spans="1:4" hidden="1" x14ac:dyDescent="0.2">
      <c r="A76" s="155"/>
      <c r="B76" s="155"/>
      <c r="C76" s="148"/>
      <c r="D76" s="137"/>
    </row>
    <row r="77" spans="1:4" hidden="1" x14ac:dyDescent="0.2">
      <c r="A77" s="155"/>
      <c r="B77" s="155"/>
      <c r="C77" s="148"/>
      <c r="D77" s="137"/>
    </row>
    <row r="78" spans="1:4" hidden="1" x14ac:dyDescent="0.2">
      <c r="A78" s="155"/>
      <c r="B78" s="155"/>
      <c r="C78" s="148"/>
      <c r="D78" s="137"/>
    </row>
    <row r="79" spans="1:4" hidden="1" x14ac:dyDescent="0.2">
      <c r="A79" s="155"/>
      <c r="B79" s="155"/>
      <c r="C79" s="148"/>
      <c r="D79" s="137"/>
    </row>
    <row r="80" spans="1:4" hidden="1" x14ac:dyDescent="0.2">
      <c r="A80" s="155"/>
      <c r="B80" s="155"/>
      <c r="C80" s="148"/>
      <c r="D80" s="137"/>
    </row>
    <row r="81" spans="1:4" hidden="1" x14ac:dyDescent="0.2">
      <c r="A81" s="155"/>
      <c r="B81" s="155"/>
      <c r="C81" s="148"/>
      <c r="D81" s="137"/>
    </row>
    <row r="82" spans="1:4" hidden="1" x14ac:dyDescent="0.2">
      <c r="A82" s="155"/>
      <c r="B82" s="155"/>
      <c r="C82" s="148"/>
      <c r="D82" s="137"/>
    </row>
    <row r="83" spans="1:4" hidden="1" x14ac:dyDescent="0.2">
      <c r="A83" s="155"/>
      <c r="B83" s="155"/>
      <c r="C83" s="148"/>
      <c r="D83" s="137"/>
    </row>
    <row r="84" spans="1:4" hidden="1" x14ac:dyDescent="0.2">
      <c r="A84" s="155"/>
      <c r="B84" s="155"/>
      <c r="C84" s="148"/>
      <c r="D84" s="137"/>
    </row>
    <row r="85" spans="1:4" hidden="1" x14ac:dyDescent="0.2">
      <c r="A85" s="155"/>
      <c r="B85" s="155"/>
      <c r="C85" s="148"/>
      <c r="D85" s="137"/>
    </row>
    <row r="86" spans="1:4" hidden="1" x14ac:dyDescent="0.2">
      <c r="A86" s="155"/>
      <c r="B86" s="155"/>
      <c r="C86" s="148"/>
      <c r="D86" s="137"/>
    </row>
    <row r="87" spans="1:4" hidden="1" x14ac:dyDescent="0.2">
      <c r="A87" s="155"/>
      <c r="B87" s="155"/>
      <c r="C87" s="148"/>
      <c r="D87" s="137"/>
    </row>
    <row r="88" spans="1:4" x14ac:dyDescent="0.2">
      <c r="A88" s="155"/>
      <c r="B88" s="155"/>
      <c r="C88" s="148"/>
      <c r="D88" s="137"/>
    </row>
    <row r="89" spans="1:4" x14ac:dyDescent="0.2">
      <c r="A89" s="157"/>
      <c r="B89" s="157" t="s">
        <v>299</v>
      </c>
      <c r="C89" s="149">
        <f>SUM(C52:C88)</f>
        <v>106961861.59999999</v>
      </c>
      <c r="D89" s="145"/>
    </row>
    <row r="90" spans="1:4" x14ac:dyDescent="0.2">
      <c r="A90" s="159"/>
      <c r="B90" s="159"/>
      <c r="C90" s="120"/>
      <c r="D90" s="120"/>
    </row>
    <row r="91" spans="1:4" x14ac:dyDescent="0.2">
      <c r="A91" s="159"/>
      <c r="B91" s="159"/>
      <c r="C91" s="120"/>
      <c r="D91" s="120"/>
    </row>
    <row r="92" spans="1:4" x14ac:dyDescent="0.2">
      <c r="A92" s="159"/>
      <c r="B92" s="159"/>
      <c r="C92" s="120"/>
      <c r="D92" s="120"/>
    </row>
    <row r="93" spans="1:4" x14ac:dyDescent="0.2">
      <c r="A93" s="159"/>
      <c r="B93" s="159"/>
      <c r="C93" s="120"/>
      <c r="D93" s="120"/>
    </row>
    <row r="94" spans="1:4" x14ac:dyDescent="0.2">
      <c r="A94" s="159"/>
      <c r="B94" s="159"/>
      <c r="C94" s="120"/>
      <c r="D94" s="120"/>
    </row>
    <row r="95" spans="1:4" x14ac:dyDescent="0.2">
      <c r="A95" s="159"/>
      <c r="B95" s="159"/>
      <c r="C95" s="120"/>
      <c r="D95" s="120"/>
    </row>
    <row r="96" spans="1:4" x14ac:dyDescent="0.2">
      <c r="A96" s="159"/>
      <c r="B96" s="159"/>
      <c r="C96" s="120"/>
      <c r="D96" s="120"/>
    </row>
    <row r="97" spans="1:4" x14ac:dyDescent="0.2">
      <c r="A97" s="159"/>
      <c r="B97" s="159"/>
      <c r="C97" s="120"/>
      <c r="D97" s="120"/>
    </row>
    <row r="98" spans="1:4" x14ac:dyDescent="0.2">
      <c r="A98" s="159"/>
      <c r="B98" s="159"/>
      <c r="C98" s="120"/>
      <c r="D98" s="120"/>
    </row>
    <row r="99" spans="1:4" x14ac:dyDescent="0.2">
      <c r="A99" s="159"/>
      <c r="B99" s="159"/>
      <c r="C99" s="120"/>
      <c r="D99" s="120"/>
    </row>
    <row r="100" spans="1:4" x14ac:dyDescent="0.2">
      <c r="A100" s="159"/>
      <c r="B100" s="159"/>
      <c r="C100" s="120"/>
      <c r="D100" s="120"/>
    </row>
    <row r="101" spans="1:4" x14ac:dyDescent="0.2">
      <c r="A101" s="159"/>
      <c r="B101" s="159"/>
      <c r="C101" s="120"/>
      <c r="D101" s="120"/>
    </row>
    <row r="102" spans="1:4" x14ac:dyDescent="0.2">
      <c r="A102" s="159"/>
      <c r="B102" s="159"/>
      <c r="C102" s="120"/>
      <c r="D102" s="120"/>
    </row>
    <row r="103" spans="1:4" x14ac:dyDescent="0.2">
      <c r="A103" s="159"/>
      <c r="B103" s="159"/>
      <c r="C103" s="120"/>
      <c r="D103" s="120"/>
    </row>
    <row r="104" spans="1:4" x14ac:dyDescent="0.2">
      <c r="A104" s="159"/>
      <c r="B104" s="159"/>
      <c r="C104" s="120"/>
      <c r="D104" s="120"/>
    </row>
    <row r="105" spans="1:4" x14ac:dyDescent="0.2">
      <c r="A105" s="159"/>
      <c r="B105" s="159"/>
      <c r="C105" s="120"/>
      <c r="D105" s="120"/>
    </row>
    <row r="106" spans="1:4" x14ac:dyDescent="0.2">
      <c r="A106" s="159"/>
      <c r="B106" s="159"/>
      <c r="C106" s="120"/>
      <c r="D106" s="120"/>
    </row>
  </sheetData>
  <dataValidations count="4">
    <dataValidation allowBlank="1" showInputMessage="1" showErrorMessage="1" prompt="Características cualitativas significativas que les impacten financieramente." sqref="D7 D51" xr:uid="{00000000-0002-0000-1000-000000000000}"/>
    <dataValidation allowBlank="1" showInputMessage="1" showErrorMessage="1" prompt="Corresponde al nombre o descripción de la cuenta de acuerdo al Plan de Cuentas emitido por el CONAC." sqref="B7 B51" xr:uid="{00000000-0002-0000-1000-000001000000}"/>
    <dataValidation allowBlank="1" showInputMessage="1" showErrorMessage="1" prompt="Saldo final del periodo que corresponde la cuenta pública presentada (trimestral: 1er, 2do, 3ro. o 4to.)." sqref="C51 C7" xr:uid="{00000000-0002-0000-1000-000002000000}"/>
    <dataValidation allowBlank="1" showInputMessage="1" showErrorMessage="1" prompt="Corresponde al número de la cuenta de acuerdo al Plan de Cuentas emitido por el CONAC." sqref="A7 A51" xr:uid="{00000000-0002-0000-1000-000003000000}"/>
  </dataValidations>
  <pageMargins left="0.70866141732283472" right="0.70866141732283472" top="0.98425196850393704" bottom="0.98425196850393704" header="0.31496062992125984" footer="0.31496062992125984"/>
  <pageSetup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E14"/>
  <sheetViews>
    <sheetView zoomScaleNormal="100" zoomScaleSheetLayoutView="100" workbookViewId="0">
      <selection activeCell="C20" sqref="C20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 x14ac:dyDescent="0.2">
      <c r="A1" s="73" t="s">
        <v>43</v>
      </c>
      <c r="B1" s="73"/>
      <c r="C1" s="6"/>
      <c r="E1" s="7"/>
    </row>
    <row r="2" spans="1:5" x14ac:dyDescent="0.2">
      <c r="A2" s="73" t="s">
        <v>0</v>
      </c>
      <c r="B2" s="73"/>
      <c r="C2" s="6"/>
    </row>
    <row r="3" spans="1:5" x14ac:dyDescent="0.2">
      <c r="A3" s="42"/>
      <c r="B3" s="42"/>
      <c r="C3" s="74"/>
      <c r="D3" s="42"/>
      <c r="E3" s="42"/>
    </row>
    <row r="4" spans="1:5" x14ac:dyDescent="0.2">
      <c r="A4" s="42"/>
      <c r="B4" s="42"/>
      <c r="C4" s="74"/>
      <c r="D4" s="42"/>
      <c r="E4" s="42"/>
    </row>
    <row r="5" spans="1:5" ht="11.25" customHeight="1" x14ac:dyDescent="0.2">
      <c r="A5" s="62" t="s">
        <v>162</v>
      </c>
      <c r="B5" s="62"/>
      <c r="C5" s="74"/>
      <c r="E5" s="12" t="s">
        <v>308</v>
      </c>
    </row>
    <row r="6" spans="1:5" x14ac:dyDescent="0.2">
      <c r="A6" s="77"/>
      <c r="B6" s="77"/>
      <c r="C6" s="78"/>
      <c r="D6" s="77"/>
      <c r="E6" s="94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23" t="s">
        <v>88</v>
      </c>
      <c r="E7" s="17" t="s">
        <v>58</v>
      </c>
    </row>
    <row r="8" spans="1:5" ht="45" x14ac:dyDescent="0.2">
      <c r="A8" s="95" t="s">
        <v>447</v>
      </c>
      <c r="B8" s="95" t="s">
        <v>448</v>
      </c>
      <c r="C8" s="96">
        <v>407785.76</v>
      </c>
      <c r="D8" s="316" t="s">
        <v>449</v>
      </c>
      <c r="E8" s="316" t="s">
        <v>450</v>
      </c>
    </row>
    <row r="9" spans="1:5" s="260" customFormat="1" ht="135" x14ac:dyDescent="0.2">
      <c r="A9" s="95" t="s">
        <v>451</v>
      </c>
      <c r="B9" s="95" t="s">
        <v>452</v>
      </c>
      <c r="C9" s="96">
        <f>168035.11+1071.02</f>
        <v>169106.12999999998</v>
      </c>
      <c r="D9" s="316" t="s">
        <v>453</v>
      </c>
      <c r="E9" s="316" t="s">
        <v>454</v>
      </c>
    </row>
    <row r="10" spans="1:5" s="260" customFormat="1" x14ac:dyDescent="0.2">
      <c r="A10" s="95"/>
      <c r="B10" s="95"/>
      <c r="C10" s="96"/>
      <c r="D10" s="49"/>
      <c r="E10" s="49"/>
    </row>
    <row r="11" spans="1:5" x14ac:dyDescent="0.2">
      <c r="A11" s="95"/>
      <c r="B11" s="95"/>
      <c r="C11" s="96"/>
      <c r="D11" s="49"/>
      <c r="E11" s="49"/>
    </row>
    <row r="12" spans="1:5" x14ac:dyDescent="0.2">
      <c r="A12" s="95"/>
      <c r="B12" s="95"/>
      <c r="C12" s="96"/>
      <c r="D12" s="49"/>
      <c r="E12" s="49"/>
    </row>
    <row r="13" spans="1:5" x14ac:dyDescent="0.2">
      <c r="A13" s="95"/>
      <c r="B13" s="95"/>
      <c r="C13" s="96"/>
      <c r="D13" s="49"/>
      <c r="E13" s="49"/>
    </row>
    <row r="14" spans="1:5" x14ac:dyDescent="0.2">
      <c r="A14" s="29"/>
      <c r="B14" s="157" t="s">
        <v>300</v>
      </c>
      <c r="C14" s="30">
        <f>SUM(C8:C13)</f>
        <v>576891.89</v>
      </c>
      <c r="D14" s="79"/>
      <c r="E14" s="79"/>
    </row>
  </sheetData>
  <dataValidations count="5">
    <dataValidation allowBlank="1" showInputMessage="1" showErrorMessage="1" prompt="Características cualitativas significativas que les impacten financieramente." sqref="E7" xr:uid="{00000000-0002-0000-1100-000000000000}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 xr:uid="{00000000-0002-0000-1100-000001000000}"/>
    <dataValidation allowBlank="1" showInputMessage="1" showErrorMessage="1" prompt="Corresponde al nombre o descripción de la cuenta de acuerdo al Plan de Cuentas emitido por el CONAC." sqref="B7" xr:uid="{00000000-0002-0000-1100-000002000000}"/>
    <dataValidation allowBlank="1" showInputMessage="1" showErrorMessage="1" prompt="Saldo final del periodo que corresponde la cuenta pública presentada (mensual:  enero, febrero, marzo, etc.; trimestral: 1er, 2do, 3ro. o 4to.)." sqref="C7" xr:uid="{00000000-0002-0000-1100-000003000000}"/>
    <dataValidation allowBlank="1" showInputMessage="1" showErrorMessage="1" prompt="Corresponde al número de la cuenta de acuerdo al Plan de Cuentas emitido por el CONAC." sqref="A7" xr:uid="{00000000-0002-0000-1100-000004000000}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8"/>
  <sheetViews>
    <sheetView zoomScaleNormal="100" zoomScaleSheetLayoutView="100" workbookViewId="0">
      <selection activeCell="C41" sqref="C41"/>
    </sheetView>
  </sheetViews>
  <sheetFormatPr baseColWidth="10" defaultRowHeight="11.25" x14ac:dyDescent="0.2"/>
  <cols>
    <col min="1" max="1" width="25.140625" style="159" customWidth="1"/>
    <col min="2" max="2" width="50.7109375" style="159" customWidth="1"/>
    <col min="3" max="3" width="17.7109375" style="120" customWidth="1"/>
    <col min="4" max="4" width="17.7109375" style="199" customWidth="1"/>
    <col min="5" max="5" width="29.42578125" style="200" customWidth="1"/>
    <col min="6" max="8" width="11.42578125" style="159"/>
    <col min="9" max="16384" width="11.42578125" style="8"/>
  </cols>
  <sheetData>
    <row r="1" spans="1:8" s="42" customFormat="1" ht="11.25" customHeight="1" x14ac:dyDescent="0.2">
      <c r="A1" s="73" t="s">
        <v>43</v>
      </c>
      <c r="B1" s="73"/>
      <c r="C1" s="74"/>
      <c r="D1" s="97"/>
      <c r="E1" s="7"/>
    </row>
    <row r="2" spans="1:8" s="42" customFormat="1" ht="11.25" customHeight="1" x14ac:dyDescent="0.2">
      <c r="A2" s="73" t="s">
        <v>0</v>
      </c>
      <c r="B2" s="73"/>
      <c r="C2" s="74"/>
      <c r="D2" s="97"/>
      <c r="E2" s="98"/>
    </row>
    <row r="3" spans="1:8" s="42" customFormat="1" ht="10.5" customHeight="1" x14ac:dyDescent="0.2">
      <c r="C3" s="74"/>
      <c r="D3" s="97"/>
      <c r="E3" s="98"/>
    </row>
    <row r="4" spans="1:8" s="42" customFormat="1" ht="10.5" customHeight="1" x14ac:dyDescent="0.2">
      <c r="C4" s="74"/>
      <c r="D4" s="97"/>
      <c r="E4" s="98"/>
    </row>
    <row r="5" spans="1:8" s="42" customFormat="1" ht="11.25" customHeight="1" x14ac:dyDescent="0.2">
      <c r="A5" s="10" t="s">
        <v>229</v>
      </c>
      <c r="B5" s="10"/>
      <c r="C5" s="74"/>
      <c r="D5" s="99"/>
      <c r="E5" s="100" t="s">
        <v>307</v>
      </c>
    </row>
    <row r="6" spans="1:8" ht="11.25" customHeight="1" x14ac:dyDescent="0.2">
      <c r="A6" s="13"/>
      <c r="B6" s="13"/>
      <c r="C6" s="4"/>
      <c r="D6" s="101"/>
      <c r="E6" s="3"/>
      <c r="F6" s="8"/>
      <c r="G6" s="8"/>
      <c r="H6" s="8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208" t="s">
        <v>113</v>
      </c>
      <c r="E7" s="102" t="s">
        <v>114</v>
      </c>
      <c r="F7" s="8"/>
      <c r="G7" s="8"/>
      <c r="H7" s="8"/>
    </row>
    <row r="8" spans="1:8" ht="11.25" customHeight="1" x14ac:dyDescent="0.2">
      <c r="A8" s="321" t="s">
        <v>655</v>
      </c>
      <c r="B8" s="321" t="s">
        <v>656</v>
      </c>
      <c r="C8" s="372">
        <v>311269.11</v>
      </c>
      <c r="D8" s="201">
        <f>C8/C31</f>
        <v>2.5558429057306923E-3</v>
      </c>
      <c r="E8" s="202" t="s">
        <v>697</v>
      </c>
    </row>
    <row r="9" spans="1:8" ht="17.25" customHeight="1" x14ac:dyDescent="0.2">
      <c r="A9" s="321" t="s">
        <v>657</v>
      </c>
      <c r="B9" s="321" t="s">
        <v>658</v>
      </c>
      <c r="C9" s="372">
        <v>54312</v>
      </c>
      <c r="D9" s="201">
        <f>C9/C31</f>
        <v>4.4595796831894231E-4</v>
      </c>
      <c r="E9" s="202" t="s">
        <v>698</v>
      </c>
    </row>
    <row r="10" spans="1:8" x14ac:dyDescent="0.2">
      <c r="A10" s="321" t="s">
        <v>659</v>
      </c>
      <c r="B10" s="321" t="s">
        <v>660</v>
      </c>
      <c r="C10" s="372">
        <v>1387326.68</v>
      </c>
      <c r="D10" s="201">
        <f>C10/C31</f>
        <v>1.1391393938861825E-2</v>
      </c>
      <c r="E10" s="202" t="s">
        <v>699</v>
      </c>
    </row>
    <row r="11" spans="1:8" x14ac:dyDescent="0.2">
      <c r="A11" s="321" t="s">
        <v>661</v>
      </c>
      <c r="B11" s="321" t="s">
        <v>662</v>
      </c>
      <c r="C11" s="372">
        <v>40645.97</v>
      </c>
      <c r="D11" s="201">
        <f>C11/C31</f>
        <v>3.3374565844661731E-4</v>
      </c>
      <c r="E11" s="202" t="s">
        <v>569</v>
      </c>
    </row>
    <row r="12" spans="1:8" x14ac:dyDescent="0.2">
      <c r="A12" s="321" t="s">
        <v>663</v>
      </c>
      <c r="B12" s="321" t="s">
        <v>666</v>
      </c>
      <c r="C12" s="372">
        <v>3881.87</v>
      </c>
      <c r="D12" s="201">
        <f>C12/C31</f>
        <v>3.1874187260241798E-5</v>
      </c>
      <c r="E12" s="202" t="s">
        <v>666</v>
      </c>
    </row>
    <row r="13" spans="1:8" x14ac:dyDescent="0.2">
      <c r="A13" s="321" t="s">
        <v>665</v>
      </c>
      <c r="B13" s="321" t="s">
        <v>664</v>
      </c>
      <c r="C13" s="372">
        <v>508135.27</v>
      </c>
      <c r="D13" s="201">
        <f>C13/C31</f>
        <v>4.1723186890631394E-3</v>
      </c>
      <c r="E13" s="202" t="s">
        <v>701</v>
      </c>
    </row>
    <row r="14" spans="1:8" x14ac:dyDescent="0.2">
      <c r="A14" s="321" t="s">
        <v>667</v>
      </c>
      <c r="B14" s="321" t="s">
        <v>668</v>
      </c>
      <c r="C14" s="372">
        <v>3150418.29</v>
      </c>
      <c r="D14" s="201">
        <f>C14/C31</f>
        <v>2.5868208498365672E-2</v>
      </c>
      <c r="E14" s="202" t="s">
        <v>668</v>
      </c>
    </row>
    <row r="15" spans="1:8" x14ac:dyDescent="0.2">
      <c r="A15" s="321" t="s">
        <v>669</v>
      </c>
      <c r="B15" s="321" t="s">
        <v>670</v>
      </c>
      <c r="C15" s="372">
        <v>6297940.1500000004</v>
      </c>
      <c r="D15" s="201">
        <f>C15/C31</f>
        <v>5.1712634296072597E-2</v>
      </c>
      <c r="E15" s="202" t="s">
        <v>702</v>
      </c>
    </row>
    <row r="16" spans="1:8" x14ac:dyDescent="0.2">
      <c r="A16" s="321" t="s">
        <v>671</v>
      </c>
      <c r="B16" s="321" t="s">
        <v>672</v>
      </c>
      <c r="C16" s="372">
        <v>255771.54</v>
      </c>
      <c r="D16" s="201">
        <f>C16/C31</f>
        <v>2.1001501755083057E-3</v>
      </c>
      <c r="E16" s="202" t="s">
        <v>700</v>
      </c>
    </row>
    <row r="17" spans="1:8" x14ac:dyDescent="0.2">
      <c r="A17" s="321" t="s">
        <v>673</v>
      </c>
      <c r="B17" s="321" t="s">
        <v>674</v>
      </c>
      <c r="C17" s="372">
        <v>998164.25</v>
      </c>
      <c r="D17" s="201">
        <f>C17/C31</f>
        <v>8.1959659187398875E-3</v>
      </c>
      <c r="E17" s="202" t="s">
        <v>570</v>
      </c>
    </row>
    <row r="18" spans="1:8" x14ac:dyDescent="0.2">
      <c r="A18" s="321" t="s">
        <v>675</v>
      </c>
      <c r="B18" s="321" t="s">
        <v>676</v>
      </c>
      <c r="C18" s="372">
        <v>1528775.64</v>
      </c>
      <c r="D18" s="201">
        <f>C18/C31</f>
        <v>1.2552836913203172E-2</v>
      </c>
      <c r="E18" s="202" t="s">
        <v>571</v>
      </c>
    </row>
    <row r="19" spans="1:8" x14ac:dyDescent="0.2">
      <c r="A19" s="321" t="s">
        <v>677</v>
      </c>
      <c r="B19" s="321" t="s">
        <v>678</v>
      </c>
      <c r="C19" s="372">
        <v>836642.87</v>
      </c>
      <c r="D19" s="201">
        <f>C19/C31</f>
        <v>6.8697075142460044E-3</v>
      </c>
      <c r="E19" s="202" t="s">
        <v>703</v>
      </c>
    </row>
    <row r="20" spans="1:8" x14ac:dyDescent="0.2">
      <c r="A20" s="321" t="s">
        <v>679</v>
      </c>
      <c r="B20" s="321" t="s">
        <v>680</v>
      </c>
      <c r="C20" s="372">
        <v>1158723.29</v>
      </c>
      <c r="D20" s="201">
        <f>C20/C31</f>
        <v>9.5143225116409019E-3</v>
      </c>
      <c r="E20" s="202" t="s">
        <v>704</v>
      </c>
    </row>
    <row r="21" spans="1:8" x14ac:dyDescent="0.2">
      <c r="A21" s="321" t="s">
        <v>681</v>
      </c>
      <c r="B21" s="321" t="s">
        <v>705</v>
      </c>
      <c r="C21" s="372">
        <v>1502489.86</v>
      </c>
      <c r="D21" s="201">
        <f>C21/C31</f>
        <v>1.2337003339693108E-2</v>
      </c>
      <c r="E21" s="202" t="s">
        <v>706</v>
      </c>
    </row>
    <row r="22" spans="1:8" x14ac:dyDescent="0.2">
      <c r="A22" s="321" t="s">
        <v>682</v>
      </c>
      <c r="B22" s="321" t="s">
        <v>683</v>
      </c>
      <c r="C22" s="372">
        <v>99138213.079999998</v>
      </c>
      <c r="D22" s="201">
        <f>C22/C31</f>
        <v>0.81402776712194713</v>
      </c>
      <c r="E22" s="202" t="s">
        <v>707</v>
      </c>
    </row>
    <row r="23" spans="1:8" x14ac:dyDescent="0.2">
      <c r="A23" s="321" t="s">
        <v>684</v>
      </c>
      <c r="B23" s="321" t="s">
        <v>685</v>
      </c>
      <c r="C23" s="372">
        <v>286493.05</v>
      </c>
      <c r="D23" s="201">
        <f>C23/C31</f>
        <v>2.3524057025242516E-3</v>
      </c>
      <c r="E23" s="202" t="s">
        <v>708</v>
      </c>
    </row>
    <row r="24" spans="1:8" x14ac:dyDescent="0.2">
      <c r="A24" s="321" t="s">
        <v>686</v>
      </c>
      <c r="B24" s="321" t="s">
        <v>687</v>
      </c>
      <c r="C24" s="372">
        <v>16908.21</v>
      </c>
      <c r="D24" s="201">
        <f>C24/C31</f>
        <v>1.388339773808739E-4</v>
      </c>
      <c r="E24" s="202" t="s">
        <v>594</v>
      </c>
    </row>
    <row r="25" spans="1:8" x14ac:dyDescent="0.2">
      <c r="A25" s="321" t="s">
        <v>688</v>
      </c>
      <c r="B25" s="321" t="s">
        <v>689</v>
      </c>
      <c r="C25" s="372">
        <v>231818.81</v>
      </c>
      <c r="D25" s="201">
        <f>C25/C31</f>
        <v>1.9034733673168895E-3</v>
      </c>
      <c r="E25" s="202" t="s">
        <v>709</v>
      </c>
    </row>
    <row r="26" spans="1:8" x14ac:dyDescent="0.2">
      <c r="A26" s="321" t="s">
        <v>691</v>
      </c>
      <c r="B26" s="321" t="s">
        <v>690</v>
      </c>
      <c r="C26" s="372">
        <v>470894.62</v>
      </c>
      <c r="D26" s="201">
        <f>C26/C31</f>
        <v>3.8665342470820515E-3</v>
      </c>
      <c r="E26" s="202" t="s">
        <v>710</v>
      </c>
    </row>
    <row r="27" spans="1:8" x14ac:dyDescent="0.2">
      <c r="A27" s="321" t="s">
        <v>692</v>
      </c>
      <c r="B27" s="321" t="s">
        <v>14</v>
      </c>
      <c r="C27" s="372">
        <v>33689.21</v>
      </c>
      <c r="D27" s="201">
        <f>C27/C31</f>
        <v>2.766234284480445E-4</v>
      </c>
      <c r="E27" s="202" t="s">
        <v>711</v>
      </c>
    </row>
    <row r="28" spans="1:8" x14ac:dyDescent="0.2">
      <c r="A28" s="321" t="s">
        <v>693</v>
      </c>
      <c r="B28" s="321" t="s">
        <v>694</v>
      </c>
      <c r="C28" s="372">
        <v>3943.87</v>
      </c>
      <c r="D28" s="201">
        <f>C28/C31</f>
        <v>3.2383271698962053E-5</v>
      </c>
      <c r="E28" s="202" t="s">
        <v>712</v>
      </c>
    </row>
    <row r="29" spans="1:8" x14ac:dyDescent="0.2">
      <c r="A29" s="321" t="s">
        <v>695</v>
      </c>
      <c r="B29" s="321" t="s">
        <v>696</v>
      </c>
      <c r="C29" s="372">
        <f>3570714.72+89.8</f>
        <v>3570804.52</v>
      </c>
      <c r="D29" s="201">
        <f>C29/C31</f>
        <v>2.9320016368450729E-2</v>
      </c>
      <c r="E29" s="202" t="s">
        <v>713</v>
      </c>
    </row>
    <row r="30" spans="1:8" s="260" customFormat="1" ht="11.25" customHeight="1" x14ac:dyDescent="0.2">
      <c r="A30" s="321"/>
      <c r="B30" s="321"/>
      <c r="C30" s="372"/>
      <c r="D30" s="201"/>
      <c r="E30" s="202"/>
      <c r="F30" s="159"/>
      <c r="G30" s="159"/>
      <c r="H30" s="159"/>
    </row>
    <row r="31" spans="1:8" x14ac:dyDescent="0.2">
      <c r="A31" s="363" t="s">
        <v>568</v>
      </c>
      <c r="B31" s="363"/>
      <c r="C31" s="364">
        <f>SUM(C8:C30)</f>
        <v>121787262.16</v>
      </c>
      <c r="D31" s="365">
        <f>SUM(D8:D30)</f>
        <v>1.0000000000000002</v>
      </c>
      <c r="E31" s="366"/>
    </row>
    <row r="38" spans="3:3" ht="12" x14ac:dyDescent="0.2">
      <c r="C38" s="371"/>
    </row>
  </sheetData>
  <dataValidations count="5">
    <dataValidation allowBlank="1" showInputMessage="1" showErrorMessage="1" prompt="Porcentaje que representa el gasto con respecto del total ejercido." sqref="D7" xr:uid="{00000000-0002-0000-1200-000000000000}"/>
    <dataValidation allowBlank="1" showInputMessage="1" showErrorMessage="1" prompt="Corresponde al nombre o descripción de la cuenta de acuerdo al Plan de Cuentas emitido por el CONAC." sqref="B7" xr:uid="{00000000-0002-0000-1200-000001000000}"/>
    <dataValidation allowBlank="1" showInputMessage="1" showErrorMessage="1" prompt="Saldo final del periodo que corresponde la cuenta pública presentada (mensual:  enero, febrero, marzo, etc.; trimestral: 1er, 2do, 3ro. o 4to.)." sqref="C7" xr:uid="{00000000-0002-0000-1200-000002000000}"/>
    <dataValidation allowBlank="1" showInputMessage="1" showErrorMessage="1" prompt="Justificar aquellas cuentas de gastos que en lo individual representen el 10% o más del total de los gastos." sqref="E7" xr:uid="{00000000-0002-0000-1200-000003000000}"/>
    <dataValidation allowBlank="1" showInputMessage="1" showErrorMessage="1" prompt="Corresponde al número de la cuenta de acuerdo al Plan de Cuentas emitido por el CONAC." sqref="A7" xr:uid="{00000000-0002-0000-1200-000004000000}"/>
  </dataValidations>
  <pageMargins left="0.31496062992125984" right="0.11811023622047245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6600"/>
    <pageSetUpPr fitToPage="1"/>
  </sheetPr>
  <dimension ref="A1:D44"/>
  <sheetViews>
    <sheetView tabSelected="1" topLeftCell="A21" zoomScaleNormal="100" zoomScaleSheetLayoutView="100" workbookViewId="0">
      <selection activeCell="B61" sqref="B6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 x14ac:dyDescent="0.2">
      <c r="A1" s="374" t="s">
        <v>181</v>
      </c>
      <c r="B1" s="375"/>
      <c r="C1" s="1"/>
    </row>
    <row r="2" spans="1:3" ht="15" customHeight="1" x14ac:dyDescent="0.2">
      <c r="A2" s="256" t="s">
        <v>179</v>
      </c>
      <c r="B2" s="257" t="s">
        <v>180</v>
      </c>
    </row>
    <row r="3" spans="1:3" x14ac:dyDescent="0.2">
      <c r="A3" s="213"/>
      <c r="B3" s="217"/>
    </row>
    <row r="4" spans="1:3" x14ac:dyDescent="0.2">
      <c r="A4" s="214"/>
      <c r="B4" s="218" t="s">
        <v>220</v>
      </c>
    </row>
    <row r="5" spans="1:3" x14ac:dyDescent="0.2">
      <c r="A5" s="214"/>
      <c r="B5" s="218"/>
    </row>
    <row r="6" spans="1:3" x14ac:dyDescent="0.2">
      <c r="A6" s="214"/>
      <c r="B6" s="225" t="s">
        <v>0</v>
      </c>
    </row>
    <row r="7" spans="1:3" x14ac:dyDescent="0.2">
      <c r="A7" s="214" t="s">
        <v>1</v>
      </c>
      <c r="B7" s="219" t="s">
        <v>2</v>
      </c>
    </row>
    <row r="8" spans="1:3" x14ac:dyDescent="0.2">
      <c r="A8" s="214" t="s">
        <v>3</v>
      </c>
      <c r="B8" s="219" t="s">
        <v>4</v>
      </c>
    </row>
    <row r="9" spans="1:3" x14ac:dyDescent="0.2">
      <c r="A9" s="214" t="s">
        <v>5</v>
      </c>
      <c r="B9" s="219" t="s">
        <v>6</v>
      </c>
    </row>
    <row r="10" spans="1:3" x14ac:dyDescent="0.2">
      <c r="A10" s="214" t="s">
        <v>7</v>
      </c>
      <c r="B10" s="219" t="s">
        <v>8</v>
      </c>
    </row>
    <row r="11" spans="1:3" x14ac:dyDescent="0.2">
      <c r="A11" s="214" t="s">
        <v>9</v>
      </c>
      <c r="B11" s="219" t="s">
        <v>10</v>
      </c>
    </row>
    <row r="12" spans="1:3" x14ac:dyDescent="0.2">
      <c r="A12" s="214" t="s">
        <v>11</v>
      </c>
      <c r="B12" s="219" t="s">
        <v>12</v>
      </c>
    </row>
    <row r="13" spans="1:3" x14ac:dyDescent="0.2">
      <c r="A13" s="214" t="s">
        <v>13</v>
      </c>
      <c r="B13" s="219" t="s">
        <v>14</v>
      </c>
    </row>
    <row r="14" spans="1:3" x14ac:dyDescent="0.2">
      <c r="A14" s="214" t="s">
        <v>15</v>
      </c>
      <c r="B14" s="219" t="s">
        <v>16</v>
      </c>
    </row>
    <row r="15" spans="1:3" x14ac:dyDescent="0.2">
      <c r="A15" s="214" t="s">
        <v>17</v>
      </c>
      <c r="B15" s="219" t="s">
        <v>18</v>
      </c>
    </row>
    <row r="16" spans="1:3" x14ac:dyDescent="0.2">
      <c r="A16" s="214" t="s">
        <v>19</v>
      </c>
      <c r="B16" s="219" t="s">
        <v>20</v>
      </c>
    </row>
    <row r="17" spans="1:2" x14ac:dyDescent="0.2">
      <c r="A17" s="214" t="s">
        <v>21</v>
      </c>
      <c r="B17" s="219" t="s">
        <v>22</v>
      </c>
    </row>
    <row r="18" spans="1:2" x14ac:dyDescent="0.2">
      <c r="A18" s="214" t="s">
        <v>23</v>
      </c>
      <c r="B18" s="219" t="s">
        <v>24</v>
      </c>
    </row>
    <row r="19" spans="1:2" x14ac:dyDescent="0.2">
      <c r="A19" s="214" t="s">
        <v>25</v>
      </c>
      <c r="B19" s="219" t="s">
        <v>26</v>
      </c>
    </row>
    <row r="20" spans="1:2" x14ac:dyDescent="0.2">
      <c r="A20" s="214" t="s">
        <v>27</v>
      </c>
      <c r="B20" s="219" t="s">
        <v>28</v>
      </c>
    </row>
    <row r="21" spans="1:2" x14ac:dyDescent="0.2">
      <c r="A21" s="214" t="s">
        <v>310</v>
      </c>
      <c r="B21" s="219" t="s">
        <v>29</v>
      </c>
    </row>
    <row r="22" spans="1:2" x14ac:dyDescent="0.2">
      <c r="A22" s="214" t="s">
        <v>311</v>
      </c>
      <c r="B22" s="219" t="s">
        <v>30</v>
      </c>
    </row>
    <row r="23" spans="1:2" x14ac:dyDescent="0.2">
      <c r="A23" s="214" t="s">
        <v>312</v>
      </c>
      <c r="B23" s="219" t="s">
        <v>31</v>
      </c>
    </row>
    <row r="24" spans="1:2" x14ac:dyDescent="0.2">
      <c r="A24" s="214" t="s">
        <v>32</v>
      </c>
      <c r="B24" s="219" t="s">
        <v>33</v>
      </c>
    </row>
    <row r="25" spans="1:2" x14ac:dyDescent="0.2">
      <c r="A25" s="214" t="s">
        <v>34</v>
      </c>
      <c r="B25" s="219" t="s">
        <v>35</v>
      </c>
    </row>
    <row r="26" spans="1:2" x14ac:dyDescent="0.2">
      <c r="A26" s="214" t="s">
        <v>36</v>
      </c>
      <c r="B26" s="219" t="s">
        <v>37</v>
      </c>
    </row>
    <row r="27" spans="1:2" x14ac:dyDescent="0.2">
      <c r="A27" s="214" t="s">
        <v>38</v>
      </c>
      <c r="B27" s="219" t="s">
        <v>39</v>
      </c>
    </row>
    <row r="28" spans="1:2" x14ac:dyDescent="0.2">
      <c r="A28" s="214" t="s">
        <v>283</v>
      </c>
      <c r="B28" s="219" t="s">
        <v>284</v>
      </c>
    </row>
    <row r="29" spans="1:2" x14ac:dyDescent="0.2">
      <c r="A29" s="214"/>
      <c r="B29" s="219"/>
    </row>
    <row r="30" spans="1:2" x14ac:dyDescent="0.2">
      <c r="A30" s="214"/>
      <c r="B30" s="225"/>
    </row>
    <row r="31" spans="1:2" x14ac:dyDescent="0.2">
      <c r="A31" s="214" t="s">
        <v>234</v>
      </c>
      <c r="B31" s="219" t="s">
        <v>218</v>
      </c>
    </row>
    <row r="32" spans="1:2" x14ac:dyDescent="0.2">
      <c r="A32" s="214" t="s">
        <v>235</v>
      </c>
      <c r="B32" s="219" t="s">
        <v>219</v>
      </c>
    </row>
    <row r="33" spans="1:4" x14ac:dyDescent="0.2">
      <c r="A33" s="214"/>
      <c r="B33" s="219"/>
    </row>
    <row r="34" spans="1:4" x14ac:dyDescent="0.2">
      <c r="A34" s="214"/>
      <c r="B34" s="218" t="s">
        <v>221</v>
      </c>
    </row>
    <row r="35" spans="1:4" x14ac:dyDescent="0.2">
      <c r="A35" s="214" t="s">
        <v>231</v>
      </c>
      <c r="B35" s="219" t="s">
        <v>41</v>
      </c>
    </row>
    <row r="36" spans="1:4" x14ac:dyDescent="0.2">
      <c r="A36" s="214"/>
      <c r="B36" s="219" t="s">
        <v>42</v>
      </c>
    </row>
    <row r="37" spans="1:4" ht="12" thickBot="1" x14ac:dyDescent="0.25">
      <c r="A37" s="215"/>
      <c r="B37" s="216"/>
    </row>
    <row r="39" spans="1:4" x14ac:dyDescent="0.2">
      <c r="A39" s="305" t="s">
        <v>342</v>
      </c>
      <c r="B39" s="306"/>
      <c r="C39" s="306"/>
      <c r="D39" s="307"/>
    </row>
    <row r="40" spans="1:4" x14ac:dyDescent="0.2">
      <c r="A40" s="308"/>
      <c r="B40" s="306"/>
      <c r="C40" s="306"/>
      <c r="D40" s="307"/>
    </row>
    <row r="41" spans="1:4" x14ac:dyDescent="0.2">
      <c r="A41" s="309"/>
      <c r="B41" s="310"/>
      <c r="C41" s="309"/>
      <c r="D41" s="309"/>
    </row>
    <row r="42" spans="1:4" x14ac:dyDescent="0.2">
      <c r="A42" s="311"/>
      <c r="B42" s="309"/>
      <c r="C42" s="309"/>
      <c r="D42" s="309"/>
    </row>
    <row r="43" spans="1:4" x14ac:dyDescent="0.2">
      <c r="A43" s="311"/>
      <c r="B43" s="309" t="s">
        <v>343</v>
      </c>
      <c r="C43" s="311" t="s">
        <v>343</v>
      </c>
    </row>
    <row r="44" spans="1:4" ht="56.25" x14ac:dyDescent="0.2">
      <c r="A44" s="311"/>
      <c r="B44" s="312" t="s">
        <v>344</v>
      </c>
      <c r="C44" s="312" t="s">
        <v>345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14"/>
  <sheetViews>
    <sheetView zoomScaleNormal="100" zoomScaleSheetLayoutView="100" workbookViewId="0">
      <selection activeCell="G26" sqref="G2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 x14ac:dyDescent="0.2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 x14ac:dyDescent="0.2">
      <c r="A2" s="73" t="s">
        <v>0</v>
      </c>
      <c r="B2" s="73"/>
      <c r="C2" s="43"/>
      <c r="D2" s="43"/>
      <c r="E2" s="43"/>
    </row>
    <row r="3" spans="1:7" s="42" customFormat="1" x14ac:dyDescent="0.2">
      <c r="C3" s="43"/>
      <c r="D3" s="43"/>
      <c r="E3" s="43"/>
    </row>
    <row r="4" spans="1:7" s="42" customFormat="1" x14ac:dyDescent="0.2">
      <c r="C4" s="43"/>
      <c r="D4" s="43"/>
      <c r="E4" s="43"/>
    </row>
    <row r="5" spans="1:7" s="42" customFormat="1" ht="11.25" customHeight="1" x14ac:dyDescent="0.2">
      <c r="A5" s="10" t="s">
        <v>163</v>
      </c>
      <c r="B5" s="10"/>
      <c r="C5" s="43"/>
      <c r="D5" s="43"/>
      <c r="E5" s="43"/>
      <c r="G5" s="12" t="s">
        <v>115</v>
      </c>
    </row>
    <row r="6" spans="1:7" s="83" customFormat="1" x14ac:dyDescent="0.2">
      <c r="A6" s="45"/>
      <c r="B6" s="45"/>
      <c r="C6" s="80"/>
      <c r="D6" s="82"/>
      <c r="E6" s="82"/>
    </row>
    <row r="7" spans="1:7" ht="15" customHeight="1" x14ac:dyDescent="0.2">
      <c r="A7" s="15" t="s">
        <v>46</v>
      </c>
      <c r="B7" s="16" t="s">
        <v>47</v>
      </c>
      <c r="C7" s="58" t="s">
        <v>74</v>
      </c>
      <c r="D7" s="58" t="s">
        <v>75</v>
      </c>
      <c r="E7" s="104" t="s">
        <v>116</v>
      </c>
      <c r="F7" s="52" t="s">
        <v>49</v>
      </c>
      <c r="G7" s="52" t="s">
        <v>88</v>
      </c>
    </row>
    <row r="8" spans="1:7" ht="22.5" x14ac:dyDescent="0.2">
      <c r="A8" s="155" t="s">
        <v>455</v>
      </c>
      <c r="B8" s="155" t="s">
        <v>456</v>
      </c>
      <c r="C8" s="170">
        <v>32335104.260000002</v>
      </c>
      <c r="D8" s="170">
        <v>32335104.260000002</v>
      </c>
      <c r="E8" s="170">
        <v>0</v>
      </c>
      <c r="F8" s="170" t="s">
        <v>457</v>
      </c>
      <c r="G8" s="177" t="s">
        <v>458</v>
      </c>
    </row>
    <row r="9" spans="1:7" x14ac:dyDescent="0.2">
      <c r="A9" s="155"/>
      <c r="B9" s="155"/>
      <c r="C9" s="170"/>
      <c r="D9" s="170"/>
      <c r="E9" s="170"/>
      <c r="F9" s="170"/>
      <c r="G9" s="177"/>
    </row>
    <row r="10" spans="1:7" x14ac:dyDescent="0.2">
      <c r="A10" s="155"/>
      <c r="B10" s="155"/>
      <c r="C10" s="170"/>
      <c r="D10" s="170"/>
      <c r="E10" s="170"/>
      <c r="F10" s="177"/>
      <c r="G10" s="177"/>
    </row>
    <row r="11" spans="1:7" x14ac:dyDescent="0.2">
      <c r="A11" s="155"/>
      <c r="B11" s="155"/>
      <c r="C11" s="170"/>
      <c r="D11" s="170"/>
      <c r="E11" s="170"/>
      <c r="F11" s="177"/>
      <c r="G11" s="177"/>
    </row>
    <row r="12" spans="1:7" x14ac:dyDescent="0.2">
      <c r="A12" s="155"/>
      <c r="B12" s="155"/>
      <c r="C12" s="170"/>
      <c r="D12" s="170"/>
      <c r="E12" s="170"/>
      <c r="F12" s="177"/>
      <c r="G12" s="177"/>
    </row>
    <row r="13" spans="1:7" x14ac:dyDescent="0.2">
      <c r="A13" s="155"/>
      <c r="B13" s="155"/>
      <c r="C13" s="170"/>
      <c r="D13" s="170"/>
      <c r="E13" s="170"/>
      <c r="F13" s="177"/>
      <c r="G13" s="177"/>
    </row>
    <row r="14" spans="1:7" x14ac:dyDescent="0.2">
      <c r="A14" s="174"/>
      <c r="B14" s="157" t="s">
        <v>301</v>
      </c>
      <c r="C14" s="147">
        <f>SUM(C8:C13)</f>
        <v>32335104.260000002</v>
      </c>
      <c r="D14" s="147">
        <f>SUM(D8:D13)</f>
        <v>32335104.260000002</v>
      </c>
      <c r="E14" s="150">
        <f>SUM(E8:E13)</f>
        <v>0</v>
      </c>
      <c r="F14" s="204"/>
      <c r="G14" s="204"/>
    </row>
  </sheetData>
  <dataValidations count="7">
    <dataValidation allowBlank="1" showInputMessage="1" showErrorMessage="1" prompt="Procedencia de los recursos: Estatal o Municipal." sqref="G7" xr:uid="{00000000-0002-0000-1300-000000000000}"/>
    <dataValidation allowBlank="1" showInputMessage="1" showErrorMessage="1" prompt="Tipo de patrimonio clasificado de acuerdo al Plan de Cuentas emitido por el CONAC: Aportaciones, Donaciones de Capital y/o Actualización de la Hacienda Pública/Patrimonio." sqref="F7" xr:uid="{00000000-0002-0000-1300-000001000000}"/>
    <dataValidation allowBlank="1" showInputMessage="1" showErrorMessage="1" prompt="Corresponde al nombre o descripción de la cuenta de acuerdo al Plan de Cuentas emitido por el CONAC." sqref="B7" xr:uid="{00000000-0002-0000-1300-000002000000}"/>
    <dataValidation allowBlank="1" showInputMessage="1" showErrorMessage="1" prompt="Saldo al 31 de diciembre del año anterior a la cuenta pública que se presenta." sqref="C7" xr:uid="{00000000-0002-0000-1300-000003000000}"/>
    <dataValidation allowBlank="1" showInputMessage="1" showErrorMessage="1" prompt="Variación (aumento o disminución) del patrimonio en el periodo, (diferencia entre saldo final y el saldo inicial)." sqref="E7" xr:uid="{00000000-0002-0000-1300-000004000000}"/>
    <dataValidation allowBlank="1" showInputMessage="1" showErrorMessage="1" prompt="Importe final del periodo que corresponde la cuenta pública presentada (mensual:  enero, febrero, marzo, etc.; trimestral: 1er, 2do, 3ro. o 4to.)." sqref="D7" xr:uid="{00000000-0002-0000-1300-000005000000}"/>
    <dataValidation allowBlank="1" showInputMessage="1" showErrorMessage="1" prompt="Corresponde al número de la cuenta de acuerdo al Plan de Cuentas emitido por el CONAC." sqref="A7" xr:uid="{00000000-0002-0000-1300-000006000000}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23"/>
  <sheetViews>
    <sheetView zoomScaleNormal="100" zoomScaleSheetLayoutView="100" workbookViewId="0">
      <selection activeCell="D16" sqref="D1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 x14ac:dyDescent="0.2">
      <c r="A1" s="73" t="s">
        <v>43</v>
      </c>
      <c r="B1" s="73"/>
      <c r="C1" s="43"/>
      <c r="D1" s="43"/>
      <c r="E1" s="43"/>
      <c r="F1" s="7"/>
    </row>
    <row r="2" spans="1:6" s="42" customFormat="1" x14ac:dyDescent="0.2">
      <c r="A2" s="73" t="s">
        <v>0</v>
      </c>
      <c r="B2" s="73"/>
      <c r="C2" s="43"/>
      <c r="D2" s="43"/>
      <c r="E2" s="43"/>
    </row>
    <row r="3" spans="1:6" s="42" customFormat="1" x14ac:dyDescent="0.2">
      <c r="C3" s="43"/>
      <c r="D3" s="43"/>
      <c r="E3" s="43"/>
    </row>
    <row r="4" spans="1:6" s="42" customFormat="1" x14ac:dyDescent="0.2">
      <c r="C4" s="43"/>
      <c r="D4" s="43"/>
      <c r="E4" s="43"/>
    </row>
    <row r="5" spans="1:6" s="42" customFormat="1" ht="11.25" customHeight="1" x14ac:dyDescent="0.2">
      <c r="A5" s="10" t="s">
        <v>164</v>
      </c>
      <c r="B5" s="10"/>
      <c r="C5" s="43"/>
      <c r="D5" s="43"/>
      <c r="E5" s="43"/>
      <c r="F5" s="12" t="s">
        <v>117</v>
      </c>
    </row>
    <row r="6" spans="1:6" s="83" customFormat="1" x14ac:dyDescent="0.2">
      <c r="A6" s="45"/>
      <c r="B6" s="45"/>
      <c r="C6" s="80"/>
      <c r="D6" s="82"/>
      <c r="E6" s="82"/>
    </row>
    <row r="7" spans="1:6" ht="15" customHeight="1" x14ac:dyDescent="0.2">
      <c r="A7" s="15" t="s">
        <v>46</v>
      </c>
      <c r="B7" s="16" t="s">
        <v>47</v>
      </c>
      <c r="C7" s="58" t="s">
        <v>74</v>
      </c>
      <c r="D7" s="58" t="s">
        <v>75</v>
      </c>
      <c r="E7" s="104" t="s">
        <v>116</v>
      </c>
      <c r="F7" s="104" t="s">
        <v>88</v>
      </c>
    </row>
    <row r="8" spans="1:6" x14ac:dyDescent="0.2">
      <c r="A8" s="155" t="s">
        <v>459</v>
      </c>
      <c r="B8" s="155" t="s">
        <v>460</v>
      </c>
      <c r="C8" s="170">
        <v>6462690.4900000002</v>
      </c>
      <c r="D8" s="170">
        <v>6462690.4900000002</v>
      </c>
      <c r="E8" s="170">
        <f t="shared" ref="E8:E14" si="0">+D8-C8</f>
        <v>0</v>
      </c>
      <c r="F8" s="209" t="s">
        <v>458</v>
      </c>
    </row>
    <row r="9" spans="1:6" x14ac:dyDescent="0.2">
      <c r="A9" s="155" t="s">
        <v>461</v>
      </c>
      <c r="B9" s="155" t="s">
        <v>462</v>
      </c>
      <c r="C9" s="170">
        <v>5621133.0899999999</v>
      </c>
      <c r="D9" s="170">
        <v>5621133.0899999999</v>
      </c>
      <c r="E9" s="170">
        <f t="shared" si="0"/>
        <v>0</v>
      </c>
      <c r="F9" s="209" t="s">
        <v>458</v>
      </c>
    </row>
    <row r="10" spans="1:6" x14ac:dyDescent="0.2">
      <c r="A10" s="155" t="s">
        <v>463</v>
      </c>
      <c r="B10" s="155" t="s">
        <v>464</v>
      </c>
      <c r="C10" s="170">
        <v>-5262116.33</v>
      </c>
      <c r="D10" s="170">
        <v>-5262116.33</v>
      </c>
      <c r="E10" s="170">
        <f t="shared" si="0"/>
        <v>0</v>
      </c>
      <c r="F10" s="209" t="s">
        <v>458</v>
      </c>
    </row>
    <row r="11" spans="1:6" x14ac:dyDescent="0.2">
      <c r="A11" s="155" t="s">
        <v>465</v>
      </c>
      <c r="B11" s="155" t="s">
        <v>466</v>
      </c>
      <c r="C11" s="170">
        <v>-4251071.26</v>
      </c>
      <c r="D11" s="170">
        <v>-4251071.26</v>
      </c>
      <c r="E11" s="170">
        <f t="shared" si="0"/>
        <v>0</v>
      </c>
      <c r="F11" s="209" t="s">
        <v>458</v>
      </c>
    </row>
    <row r="12" spans="1:6" x14ac:dyDescent="0.2">
      <c r="A12" s="155" t="s">
        <v>467</v>
      </c>
      <c r="B12" s="155" t="s">
        <v>468</v>
      </c>
      <c r="C12" s="170">
        <v>3947679.78</v>
      </c>
      <c r="D12" s="170">
        <v>3947679.78</v>
      </c>
      <c r="E12" s="170">
        <f t="shared" si="0"/>
        <v>0</v>
      </c>
      <c r="F12" s="209" t="s">
        <v>458</v>
      </c>
    </row>
    <row r="13" spans="1:6" x14ac:dyDescent="0.2">
      <c r="A13" s="155" t="s">
        <v>496</v>
      </c>
      <c r="B13" s="155" t="s">
        <v>495</v>
      </c>
      <c r="C13" s="170">
        <v>4706910.62</v>
      </c>
      <c r="D13" s="170">
        <v>4706910.62</v>
      </c>
      <c r="E13" s="170">
        <f t="shared" si="0"/>
        <v>0</v>
      </c>
      <c r="F13" s="209" t="s">
        <v>458</v>
      </c>
    </row>
    <row r="14" spans="1:6" x14ac:dyDescent="0.2">
      <c r="A14" s="155" t="s">
        <v>595</v>
      </c>
      <c r="B14" s="155" t="s">
        <v>497</v>
      </c>
      <c r="C14" s="170">
        <v>9123900.8300000001</v>
      </c>
      <c r="D14" s="170">
        <v>8458147.9399999995</v>
      </c>
      <c r="E14" s="170">
        <f t="shared" si="0"/>
        <v>-665752.8900000006</v>
      </c>
      <c r="F14" s="209"/>
    </row>
    <row r="15" spans="1:6" x14ac:dyDescent="0.2">
      <c r="A15" s="155"/>
      <c r="B15" s="155" t="s">
        <v>617</v>
      </c>
      <c r="C15" s="170"/>
      <c r="D15" s="170">
        <v>6461692.5599999996</v>
      </c>
      <c r="E15" s="170">
        <v>0</v>
      </c>
      <c r="F15" s="209"/>
    </row>
    <row r="16" spans="1:6" x14ac:dyDescent="0.2">
      <c r="A16" s="155"/>
      <c r="B16" s="155"/>
      <c r="C16" s="170"/>
      <c r="D16" s="170"/>
      <c r="E16" s="170"/>
      <c r="F16" s="209"/>
    </row>
    <row r="17" spans="1:6" x14ac:dyDescent="0.2">
      <c r="A17" s="155"/>
      <c r="B17" s="155"/>
      <c r="C17" s="170"/>
      <c r="D17" s="170"/>
      <c r="E17" s="170"/>
      <c r="F17" s="209"/>
    </row>
    <row r="18" spans="1:6" x14ac:dyDescent="0.2">
      <c r="A18" s="155"/>
      <c r="B18" s="155"/>
      <c r="C18" s="170"/>
      <c r="D18" s="170"/>
      <c r="E18" s="170"/>
      <c r="F18" s="209"/>
    </row>
    <row r="19" spans="1:6" x14ac:dyDescent="0.2">
      <c r="A19" s="155"/>
      <c r="B19" s="155"/>
      <c r="C19" s="170"/>
      <c r="D19" s="170"/>
      <c r="E19" s="170"/>
      <c r="F19" s="209"/>
    </row>
    <row r="20" spans="1:6" x14ac:dyDescent="0.2">
      <c r="A20" s="155"/>
      <c r="B20" s="155"/>
      <c r="C20" s="170"/>
      <c r="D20" s="170"/>
      <c r="E20" s="170"/>
      <c r="F20" s="209"/>
    </row>
    <row r="21" spans="1:6" x14ac:dyDescent="0.2">
      <c r="A21" s="155"/>
      <c r="B21" s="155"/>
      <c r="C21" s="170"/>
      <c r="D21" s="170"/>
      <c r="E21" s="170"/>
      <c r="F21" s="209"/>
    </row>
    <row r="22" spans="1:6" x14ac:dyDescent="0.2">
      <c r="A22" s="155"/>
      <c r="B22" s="155"/>
      <c r="C22" s="170"/>
      <c r="D22" s="170"/>
      <c r="E22" s="170"/>
      <c r="F22" s="209"/>
    </row>
    <row r="23" spans="1:6" x14ac:dyDescent="0.2">
      <c r="A23" s="157"/>
      <c r="B23" s="157" t="s">
        <v>302</v>
      </c>
      <c r="C23" s="171">
        <f>SUM(C8:C22)</f>
        <v>20349127.219999999</v>
      </c>
      <c r="D23" s="171">
        <f>SUM(D8:D22)</f>
        <v>26145066.889999997</v>
      </c>
      <c r="E23" s="171">
        <f>SUM(E8:E22)</f>
        <v>-665752.8900000006</v>
      </c>
      <c r="F23" s="157"/>
    </row>
  </sheetData>
  <protectedRanges>
    <protectedRange sqref="F23" name="Rango1"/>
  </protectedRanges>
  <dataValidations count="6">
    <dataValidation allowBlank="1" showInputMessage="1" showErrorMessage="1" prompt="Procedencia de los recursos que modifican al patrimonio generado: Estatal o Municipal." sqref="F7" xr:uid="{00000000-0002-0000-1400-000000000000}"/>
    <dataValidation allowBlank="1" showInputMessage="1" showErrorMessage="1" prompt="Variación (aumento o disminución) del patrimonio en el periodo, (diferencia entre saldo final y el saldo inicial)." sqref="E7" xr:uid="{00000000-0002-0000-1400-000001000000}"/>
    <dataValidation allowBlank="1" showInputMessage="1" showErrorMessage="1" prompt="Saldo al 31 de diciembre del año anterior a la cuenta pública que se presenta." sqref="C7" xr:uid="{00000000-0002-0000-1400-000002000000}"/>
    <dataValidation allowBlank="1" showInputMessage="1" showErrorMessage="1" prompt="Corresponde al nombre o descripción de la cuenta de acuerdo al Plan de Cuentas emitido por el CONAC." sqref="B7" xr:uid="{00000000-0002-0000-1400-000003000000}"/>
    <dataValidation allowBlank="1" showInputMessage="1" showErrorMessage="1" prompt="Importe final del periodo que corresponde la cuenta pública presentada (mensual:  enero, febrero, marzo, etc.; trimestral: 1er, 2do, 3ro. o 4to.)." sqref="D7" xr:uid="{00000000-0002-0000-1400-000004000000}"/>
    <dataValidation allowBlank="1" showInputMessage="1" showErrorMessage="1" prompt="Corresponde al número de la cuenta de acuerdo al Plan de Cuentas emitido por el CONAC." sqref="A7" xr:uid="{00000000-0002-0000-1400-000005000000}"/>
  </dataValidation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E163"/>
  <sheetViews>
    <sheetView zoomScaleNormal="100" zoomScaleSheetLayoutView="100" workbookViewId="0">
      <selection activeCell="D12" sqref="D12"/>
    </sheetView>
  </sheetViews>
  <sheetFormatPr baseColWidth="10" defaultRowHeight="11.25" x14ac:dyDescent="0.2"/>
  <cols>
    <col min="1" max="1" width="20.7109375" style="159" customWidth="1"/>
    <col min="2" max="2" width="50.7109375" style="159" customWidth="1"/>
    <col min="3" max="5" width="17.7109375" style="120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74"/>
      <c r="D1" s="74"/>
      <c r="E1" s="32"/>
    </row>
    <row r="2" spans="1:5" s="42" customFormat="1" x14ac:dyDescent="0.2">
      <c r="A2" s="73" t="s">
        <v>0</v>
      </c>
      <c r="B2" s="73"/>
      <c r="C2" s="74"/>
      <c r="D2" s="74"/>
      <c r="E2" s="74"/>
    </row>
    <row r="3" spans="1:5" s="42" customFormat="1" x14ac:dyDescent="0.2">
      <c r="C3" s="74"/>
      <c r="D3" s="74"/>
      <c r="E3" s="74"/>
    </row>
    <row r="4" spans="1:5" s="42" customFormat="1" x14ac:dyDescent="0.2">
      <c r="C4" s="74"/>
      <c r="D4" s="74"/>
      <c r="E4" s="74"/>
    </row>
    <row r="5" spans="1:5" s="42" customFormat="1" ht="11.25" customHeight="1" x14ac:dyDescent="0.2">
      <c r="A5" s="66" t="s">
        <v>178</v>
      </c>
      <c r="C5" s="74"/>
      <c r="D5" s="74"/>
      <c r="E5" s="249" t="s">
        <v>118</v>
      </c>
    </row>
    <row r="6" spans="1:5" s="83" customFormat="1" x14ac:dyDescent="0.2">
      <c r="A6" s="28"/>
      <c r="B6" s="28"/>
      <c r="C6" s="105"/>
      <c r="D6" s="106"/>
      <c r="E6" s="106"/>
    </row>
    <row r="7" spans="1:5" ht="15" customHeight="1" x14ac:dyDescent="0.2">
      <c r="A7" s="15" t="s">
        <v>46</v>
      </c>
      <c r="B7" s="16" t="s">
        <v>47</v>
      </c>
      <c r="C7" s="291" t="s">
        <v>74</v>
      </c>
      <c r="D7" s="291" t="s">
        <v>75</v>
      </c>
      <c r="E7" s="291" t="s">
        <v>76</v>
      </c>
    </row>
    <row r="8" spans="1:5" x14ac:dyDescent="0.2">
      <c r="A8" s="177" t="s">
        <v>469</v>
      </c>
      <c r="B8" s="177" t="s">
        <v>556</v>
      </c>
      <c r="C8" s="170">
        <v>0</v>
      </c>
      <c r="D8" s="170">
        <v>0</v>
      </c>
      <c r="E8" s="170">
        <f>+D8-C8</f>
        <v>0</v>
      </c>
    </row>
    <row r="9" spans="1:5" x14ac:dyDescent="0.2">
      <c r="A9" s="177" t="s">
        <v>470</v>
      </c>
      <c r="B9" s="177" t="s">
        <v>471</v>
      </c>
      <c r="C9" s="170">
        <v>0</v>
      </c>
      <c r="D9" s="170">
        <v>0</v>
      </c>
      <c r="E9" s="170">
        <f>+D9-C9</f>
        <v>0</v>
      </c>
    </row>
    <row r="10" spans="1:5" x14ac:dyDescent="0.2">
      <c r="A10" s="177" t="s">
        <v>472</v>
      </c>
      <c r="B10" s="177" t="s">
        <v>557</v>
      </c>
      <c r="C10" s="170">
        <v>0</v>
      </c>
      <c r="D10" s="170">
        <v>0</v>
      </c>
      <c r="E10" s="170">
        <f>+D10-C10</f>
        <v>0</v>
      </c>
    </row>
    <row r="11" spans="1:5" x14ac:dyDescent="0.2">
      <c r="A11" s="177" t="s">
        <v>473</v>
      </c>
      <c r="B11" s="177" t="s">
        <v>474</v>
      </c>
      <c r="C11" s="170">
        <v>0</v>
      </c>
      <c r="D11" s="170">
        <v>0</v>
      </c>
      <c r="E11" s="170">
        <f>+D11-C11</f>
        <v>0</v>
      </c>
    </row>
    <row r="12" spans="1:5" x14ac:dyDescent="0.2">
      <c r="A12" s="177"/>
      <c r="B12" s="177"/>
      <c r="C12" s="170"/>
      <c r="D12" s="170"/>
      <c r="E12" s="170"/>
    </row>
    <row r="13" spans="1:5" x14ac:dyDescent="0.2">
      <c r="A13" s="177" t="s">
        <v>475</v>
      </c>
      <c r="B13" s="177" t="s">
        <v>558</v>
      </c>
      <c r="C13" s="170">
        <v>59238.239999999998</v>
      </c>
      <c r="D13" s="170">
        <v>59238.239999999998</v>
      </c>
      <c r="E13" s="170">
        <f t="shared" ref="E13:E23" si="0">+D13-C13</f>
        <v>0</v>
      </c>
    </row>
    <row r="14" spans="1:5" x14ac:dyDescent="0.2">
      <c r="A14" s="177" t="s">
        <v>476</v>
      </c>
      <c r="B14" s="177" t="s">
        <v>559</v>
      </c>
      <c r="C14" s="170">
        <v>608899.25</v>
      </c>
      <c r="D14" s="170">
        <v>1699806.98</v>
      </c>
      <c r="E14" s="170">
        <f t="shared" si="0"/>
        <v>1090907.73</v>
      </c>
    </row>
    <row r="15" spans="1:5" x14ac:dyDescent="0.2">
      <c r="A15" s="177" t="s">
        <v>477</v>
      </c>
      <c r="B15" s="177" t="s">
        <v>478</v>
      </c>
      <c r="C15" s="170">
        <v>4711100.9800000004</v>
      </c>
      <c r="D15" s="170">
        <v>5900467.7400000002</v>
      </c>
      <c r="E15" s="170">
        <f t="shared" si="0"/>
        <v>1189366.7599999998</v>
      </c>
    </row>
    <row r="16" spans="1:5" x14ac:dyDescent="0.2">
      <c r="A16" s="177" t="s">
        <v>479</v>
      </c>
      <c r="B16" s="177" t="s">
        <v>560</v>
      </c>
      <c r="C16" s="170">
        <v>10205622.85</v>
      </c>
      <c r="D16" s="170">
        <v>9067395.8499999996</v>
      </c>
      <c r="E16" s="170">
        <f t="shared" si="0"/>
        <v>-1138227</v>
      </c>
    </row>
    <row r="17" spans="1:5" x14ac:dyDescent="0.2">
      <c r="A17" s="177" t="s">
        <v>480</v>
      </c>
      <c r="B17" s="177" t="s">
        <v>481</v>
      </c>
      <c r="C17" s="170">
        <v>2246582.9900000002</v>
      </c>
      <c r="D17" s="170">
        <v>221884.83</v>
      </c>
      <c r="E17" s="170">
        <f t="shared" si="0"/>
        <v>-2024698.1600000001</v>
      </c>
    </row>
    <row r="18" spans="1:5" x14ac:dyDescent="0.2">
      <c r="A18" s="177" t="s">
        <v>482</v>
      </c>
      <c r="B18" s="177" t="s">
        <v>483</v>
      </c>
      <c r="C18" s="170">
        <v>10755.3</v>
      </c>
      <c r="D18" s="170">
        <v>10087.15</v>
      </c>
      <c r="E18" s="170">
        <f t="shared" si="0"/>
        <v>-668.14999999999964</v>
      </c>
    </row>
    <row r="19" spans="1:5" x14ac:dyDescent="0.2">
      <c r="A19" s="177" t="s">
        <v>484</v>
      </c>
      <c r="B19" s="177" t="s">
        <v>485</v>
      </c>
      <c r="C19" s="170">
        <v>250302.61</v>
      </c>
      <c r="D19" s="170">
        <v>250328.04</v>
      </c>
      <c r="E19" s="170">
        <f t="shared" si="0"/>
        <v>25.430000000022119</v>
      </c>
    </row>
    <row r="20" spans="1:5" x14ac:dyDescent="0.2">
      <c r="A20" s="177" t="s">
        <v>486</v>
      </c>
      <c r="B20" s="177" t="s">
        <v>487</v>
      </c>
      <c r="C20" s="170">
        <v>674080.73</v>
      </c>
      <c r="D20" s="170">
        <v>2080118.63</v>
      </c>
      <c r="E20" s="170">
        <f t="shared" si="0"/>
        <v>1406037.9</v>
      </c>
    </row>
    <row r="21" spans="1:5" x14ac:dyDescent="0.2">
      <c r="A21" s="177" t="s">
        <v>488</v>
      </c>
      <c r="B21" s="177" t="s">
        <v>489</v>
      </c>
      <c r="C21" s="170">
        <v>77104.710000000006</v>
      </c>
      <c r="D21" s="170">
        <v>161833.26999999999</v>
      </c>
      <c r="E21" s="170">
        <f t="shared" si="0"/>
        <v>84728.559999999983</v>
      </c>
    </row>
    <row r="22" spans="1:5" x14ac:dyDescent="0.2">
      <c r="A22" s="177" t="s">
        <v>490</v>
      </c>
      <c r="B22" s="177" t="s">
        <v>491</v>
      </c>
      <c r="C22" s="170">
        <v>347643.86</v>
      </c>
      <c r="D22" s="170">
        <v>343321.14</v>
      </c>
      <c r="E22" s="170">
        <f t="shared" si="0"/>
        <v>-4322.7199999999721</v>
      </c>
    </row>
    <row r="23" spans="1:5" x14ac:dyDescent="0.2">
      <c r="A23" s="177" t="s">
        <v>492</v>
      </c>
      <c r="B23" s="177" t="s">
        <v>493</v>
      </c>
      <c r="C23" s="170">
        <v>3112.22</v>
      </c>
      <c r="D23" s="170">
        <v>2941.07</v>
      </c>
      <c r="E23" s="170">
        <f t="shared" si="0"/>
        <v>-171.14999999999964</v>
      </c>
    </row>
    <row r="24" spans="1:5" x14ac:dyDescent="0.2">
      <c r="A24" s="177"/>
      <c r="B24" s="177"/>
      <c r="C24" s="170"/>
      <c r="D24" s="170"/>
      <c r="E24" s="170"/>
    </row>
    <row r="25" spans="1:5" x14ac:dyDescent="0.2">
      <c r="A25" s="177" t="s">
        <v>346</v>
      </c>
      <c r="B25" s="177" t="s">
        <v>347</v>
      </c>
      <c r="C25" s="170">
        <v>3631074.53</v>
      </c>
      <c r="D25" s="170">
        <v>672979.81</v>
      </c>
      <c r="E25" s="170">
        <f>+D25-C25</f>
        <v>-2958094.7199999997</v>
      </c>
    </row>
    <row r="26" spans="1:5" x14ac:dyDescent="0.2">
      <c r="A26" s="177" t="s">
        <v>349</v>
      </c>
      <c r="B26" s="177" t="s">
        <v>350</v>
      </c>
      <c r="C26" s="170">
        <v>2876379.45</v>
      </c>
      <c r="D26" s="170">
        <v>3499953.23</v>
      </c>
      <c r="E26" s="170">
        <f>+D26-C26</f>
        <v>623573.7799999998</v>
      </c>
    </row>
    <row r="27" spans="1:5" x14ac:dyDescent="0.2">
      <c r="A27" s="177" t="s">
        <v>351</v>
      </c>
      <c r="B27" s="177" t="s">
        <v>352</v>
      </c>
      <c r="C27" s="170">
        <v>3540499.32</v>
      </c>
      <c r="D27" s="170">
        <v>120125.66</v>
      </c>
      <c r="E27" s="170">
        <f>+D27-C27</f>
        <v>-3420373.6599999997</v>
      </c>
    </row>
    <row r="28" spans="1:5" x14ac:dyDescent="0.2">
      <c r="A28" s="177" t="s">
        <v>353</v>
      </c>
      <c r="B28" s="177" t="s">
        <v>354</v>
      </c>
      <c r="C28" s="170">
        <v>1696601.48</v>
      </c>
      <c r="D28" s="170">
        <v>2089990.26</v>
      </c>
      <c r="E28" s="170">
        <f>+D28-C28</f>
        <v>393388.78</v>
      </c>
    </row>
    <row r="29" spans="1:5" x14ac:dyDescent="0.2">
      <c r="A29" s="177" t="s">
        <v>355</v>
      </c>
      <c r="B29" s="177" t="s">
        <v>356</v>
      </c>
      <c r="C29" s="170">
        <v>106990.8</v>
      </c>
      <c r="D29" s="170">
        <v>176374.42</v>
      </c>
      <c r="E29" s="170">
        <f>+D29-C29</f>
        <v>69383.62000000001</v>
      </c>
    </row>
    <row r="30" spans="1:5" x14ac:dyDescent="0.2">
      <c r="A30" s="177"/>
      <c r="B30" s="177"/>
      <c r="C30" s="324"/>
      <c r="D30" s="324"/>
      <c r="E30" s="325"/>
    </row>
    <row r="31" spans="1:5" hidden="1" x14ac:dyDescent="0.2">
      <c r="A31" s="177"/>
      <c r="B31" s="177"/>
      <c r="C31" s="209"/>
      <c r="D31" s="209"/>
      <c r="E31" s="170"/>
    </row>
    <row r="32" spans="1:5" hidden="1" x14ac:dyDescent="0.2">
      <c r="A32" s="177"/>
      <c r="B32" s="177"/>
      <c r="C32" s="209"/>
      <c r="D32" s="209"/>
      <c r="E32" s="170"/>
    </row>
    <row r="33" spans="1:5" hidden="1" x14ac:dyDescent="0.2">
      <c r="A33" s="177"/>
      <c r="B33" s="177"/>
      <c r="C33" s="209"/>
      <c r="D33" s="209"/>
      <c r="E33" s="170"/>
    </row>
    <row r="34" spans="1:5" hidden="1" x14ac:dyDescent="0.2">
      <c r="A34" s="177"/>
      <c r="B34" s="177"/>
      <c r="C34" s="209"/>
      <c r="D34" s="209"/>
      <c r="E34" s="170"/>
    </row>
    <row r="35" spans="1:5" hidden="1" x14ac:dyDescent="0.2">
      <c r="A35" s="177"/>
      <c r="B35" s="177"/>
      <c r="C35" s="209"/>
      <c r="D35" s="209"/>
      <c r="E35" s="170"/>
    </row>
    <row r="36" spans="1:5" hidden="1" x14ac:dyDescent="0.2">
      <c r="A36" s="177"/>
      <c r="B36" s="177"/>
      <c r="C36" s="209"/>
      <c r="D36" s="209"/>
      <c r="E36" s="170"/>
    </row>
    <row r="37" spans="1:5" hidden="1" x14ac:dyDescent="0.2">
      <c r="A37" s="177"/>
      <c r="B37" s="177"/>
      <c r="C37" s="209"/>
      <c r="D37" s="209"/>
      <c r="E37" s="170"/>
    </row>
    <row r="38" spans="1:5" hidden="1" x14ac:dyDescent="0.2">
      <c r="A38" s="177"/>
      <c r="B38" s="177"/>
      <c r="C38" s="209"/>
      <c r="D38" s="209"/>
      <c r="E38" s="170"/>
    </row>
    <row r="39" spans="1:5" hidden="1" x14ac:dyDescent="0.2">
      <c r="A39" s="177"/>
      <c r="B39" s="177"/>
      <c r="C39" s="209"/>
      <c r="D39" s="209"/>
      <c r="E39" s="170"/>
    </row>
    <row r="40" spans="1:5" hidden="1" x14ac:dyDescent="0.2">
      <c r="A40" s="177"/>
      <c r="B40" s="177"/>
      <c r="C40" s="209"/>
      <c r="D40" s="209"/>
      <c r="E40" s="170"/>
    </row>
    <row r="41" spans="1:5" hidden="1" x14ac:dyDescent="0.2">
      <c r="A41" s="177"/>
      <c r="B41" s="177"/>
      <c r="C41" s="209"/>
      <c r="D41" s="209"/>
      <c r="E41" s="170"/>
    </row>
    <row r="42" spans="1:5" hidden="1" x14ac:dyDescent="0.2">
      <c r="A42" s="177"/>
      <c r="B42" s="177"/>
      <c r="C42" s="209"/>
      <c r="D42" s="209"/>
      <c r="E42" s="170"/>
    </row>
    <row r="43" spans="1:5" hidden="1" x14ac:dyDescent="0.2">
      <c r="A43" s="177"/>
      <c r="B43" s="177"/>
      <c r="C43" s="209"/>
      <c r="D43" s="209"/>
      <c r="E43" s="170"/>
    </row>
    <row r="44" spans="1:5" hidden="1" x14ac:dyDescent="0.2">
      <c r="A44" s="177"/>
      <c r="B44" s="177"/>
      <c r="C44" s="209"/>
      <c r="D44" s="209"/>
      <c r="E44" s="170"/>
    </row>
    <row r="45" spans="1:5" hidden="1" x14ac:dyDescent="0.2">
      <c r="A45" s="177"/>
      <c r="B45" s="177"/>
      <c r="C45" s="209"/>
      <c r="D45" s="209"/>
      <c r="E45" s="170"/>
    </row>
    <row r="46" spans="1:5" hidden="1" x14ac:dyDescent="0.2">
      <c r="A46" s="177"/>
      <c r="B46" s="177"/>
      <c r="C46" s="209"/>
      <c r="D46" s="209"/>
      <c r="E46" s="170"/>
    </row>
    <row r="47" spans="1:5" hidden="1" x14ac:dyDescent="0.2">
      <c r="A47" s="177"/>
      <c r="B47" s="177"/>
      <c r="C47" s="209"/>
      <c r="D47" s="209"/>
      <c r="E47" s="170"/>
    </row>
    <row r="48" spans="1:5" hidden="1" x14ac:dyDescent="0.2">
      <c r="A48" s="177"/>
      <c r="B48" s="177"/>
      <c r="C48" s="209"/>
      <c r="D48" s="209"/>
      <c r="E48" s="170"/>
    </row>
    <row r="49" spans="1:5" hidden="1" x14ac:dyDescent="0.2">
      <c r="A49" s="177"/>
      <c r="B49" s="177"/>
      <c r="C49" s="209"/>
      <c r="D49" s="209"/>
      <c r="E49" s="170"/>
    </row>
    <row r="50" spans="1:5" hidden="1" x14ac:dyDescent="0.2">
      <c r="A50" s="177"/>
      <c r="B50" s="177"/>
      <c r="C50" s="209"/>
      <c r="D50" s="209"/>
      <c r="E50" s="170"/>
    </row>
    <row r="51" spans="1:5" hidden="1" x14ac:dyDescent="0.2">
      <c r="A51" s="177"/>
      <c r="B51" s="177"/>
      <c r="C51" s="209"/>
      <c r="D51" s="209"/>
      <c r="E51" s="170"/>
    </row>
    <row r="52" spans="1:5" hidden="1" x14ac:dyDescent="0.2">
      <c r="A52" s="177"/>
      <c r="B52" s="177"/>
      <c r="C52" s="209"/>
      <c r="D52" s="209"/>
      <c r="E52" s="170"/>
    </row>
    <row r="53" spans="1:5" hidden="1" x14ac:dyDescent="0.2">
      <c r="A53" s="177"/>
      <c r="B53" s="177"/>
      <c r="C53" s="209"/>
      <c r="D53" s="209"/>
      <c r="E53" s="170"/>
    </row>
    <row r="54" spans="1:5" hidden="1" x14ac:dyDescent="0.2">
      <c r="A54" s="177"/>
      <c r="B54" s="177"/>
      <c r="C54" s="209"/>
      <c r="D54" s="209"/>
      <c r="E54" s="170"/>
    </row>
    <row r="55" spans="1:5" hidden="1" x14ac:dyDescent="0.2">
      <c r="A55" s="177"/>
      <c r="B55" s="177"/>
      <c r="C55" s="209"/>
      <c r="D55" s="209"/>
      <c r="E55" s="170"/>
    </row>
    <row r="56" spans="1:5" hidden="1" x14ac:dyDescent="0.2">
      <c r="A56" s="177"/>
      <c r="B56" s="177"/>
      <c r="C56" s="209"/>
      <c r="D56" s="209"/>
      <c r="E56" s="170"/>
    </row>
    <row r="57" spans="1:5" hidden="1" x14ac:dyDescent="0.2">
      <c r="A57" s="177"/>
      <c r="B57" s="177"/>
      <c r="C57" s="209"/>
      <c r="D57" s="209"/>
      <c r="E57" s="170"/>
    </row>
    <row r="58" spans="1:5" hidden="1" x14ac:dyDescent="0.2">
      <c r="A58" s="177"/>
      <c r="B58" s="177"/>
      <c r="C58" s="209"/>
      <c r="D58" s="209"/>
      <c r="E58" s="170"/>
    </row>
    <row r="59" spans="1:5" hidden="1" x14ac:dyDescent="0.2">
      <c r="A59" s="177"/>
      <c r="B59" s="177"/>
      <c r="C59" s="209"/>
      <c r="D59" s="209"/>
      <c r="E59" s="170"/>
    </row>
    <row r="60" spans="1:5" hidden="1" x14ac:dyDescent="0.2">
      <c r="A60" s="177"/>
      <c r="B60" s="177"/>
      <c r="C60" s="209"/>
      <c r="D60" s="209"/>
      <c r="E60" s="170"/>
    </row>
    <row r="61" spans="1:5" hidden="1" x14ac:dyDescent="0.2">
      <c r="A61" s="177"/>
      <c r="B61" s="177"/>
      <c r="C61" s="209"/>
      <c r="D61" s="209"/>
      <c r="E61" s="170"/>
    </row>
    <row r="62" spans="1:5" hidden="1" x14ac:dyDescent="0.2">
      <c r="A62" s="177"/>
      <c r="B62" s="177"/>
      <c r="C62" s="209"/>
      <c r="D62" s="209"/>
      <c r="E62" s="170"/>
    </row>
    <row r="63" spans="1:5" hidden="1" x14ac:dyDescent="0.2">
      <c r="A63" s="177"/>
      <c r="B63" s="177"/>
      <c r="C63" s="209"/>
      <c r="D63" s="209"/>
      <c r="E63" s="170"/>
    </row>
    <row r="64" spans="1:5" hidden="1" x14ac:dyDescent="0.2">
      <c r="A64" s="177"/>
      <c r="B64" s="177"/>
      <c r="C64" s="209"/>
      <c r="D64" s="209"/>
      <c r="E64" s="170"/>
    </row>
    <row r="65" spans="1:5" hidden="1" x14ac:dyDescent="0.2">
      <c r="A65" s="177"/>
      <c r="B65" s="177"/>
      <c r="C65" s="209"/>
      <c r="D65" s="209"/>
      <c r="E65" s="170"/>
    </row>
    <row r="66" spans="1:5" hidden="1" x14ac:dyDescent="0.2">
      <c r="A66" s="177"/>
      <c r="B66" s="177"/>
      <c r="C66" s="209"/>
      <c r="D66" s="209"/>
      <c r="E66" s="170"/>
    </row>
    <row r="67" spans="1:5" hidden="1" x14ac:dyDescent="0.2">
      <c r="A67" s="177"/>
      <c r="B67" s="177"/>
      <c r="C67" s="209"/>
      <c r="D67" s="209"/>
      <c r="E67" s="170"/>
    </row>
    <row r="68" spans="1:5" hidden="1" x14ac:dyDescent="0.2">
      <c r="A68" s="177"/>
      <c r="B68" s="177"/>
      <c r="C68" s="209"/>
      <c r="D68" s="209"/>
      <c r="E68" s="170"/>
    </row>
    <row r="69" spans="1:5" hidden="1" x14ac:dyDescent="0.2">
      <c r="A69" s="177"/>
      <c r="B69" s="177"/>
      <c r="C69" s="209"/>
      <c r="D69" s="209"/>
      <c r="E69" s="170"/>
    </row>
    <row r="70" spans="1:5" hidden="1" x14ac:dyDescent="0.2">
      <c r="A70" s="177"/>
      <c r="B70" s="177"/>
      <c r="C70" s="209"/>
      <c r="D70" s="209"/>
      <c r="E70" s="170"/>
    </row>
    <row r="71" spans="1:5" hidden="1" x14ac:dyDescent="0.2">
      <c r="A71" s="177"/>
      <c r="B71" s="177"/>
      <c r="C71" s="209"/>
      <c r="D71" s="209"/>
      <c r="E71" s="170"/>
    </row>
    <row r="72" spans="1:5" hidden="1" x14ac:dyDescent="0.2">
      <c r="A72" s="177"/>
      <c r="B72" s="177"/>
      <c r="C72" s="209"/>
      <c r="D72" s="209"/>
      <c r="E72" s="170"/>
    </row>
    <row r="73" spans="1:5" hidden="1" x14ac:dyDescent="0.2">
      <c r="A73" s="177"/>
      <c r="B73" s="177"/>
      <c r="C73" s="209"/>
      <c r="D73" s="209"/>
      <c r="E73" s="170"/>
    </row>
    <row r="74" spans="1:5" hidden="1" x14ac:dyDescent="0.2">
      <c r="A74" s="177"/>
      <c r="B74" s="177"/>
      <c r="C74" s="209"/>
      <c r="D74" s="209"/>
      <c r="E74" s="170"/>
    </row>
    <row r="75" spans="1:5" hidden="1" x14ac:dyDescent="0.2">
      <c r="A75" s="177"/>
      <c r="B75" s="177"/>
      <c r="C75" s="209"/>
      <c r="D75" s="209"/>
      <c r="E75" s="170"/>
    </row>
    <row r="76" spans="1:5" hidden="1" x14ac:dyDescent="0.2">
      <c r="A76" s="177"/>
      <c r="B76" s="177"/>
      <c r="C76" s="209"/>
      <c r="D76" s="209"/>
      <c r="E76" s="170"/>
    </row>
    <row r="77" spans="1:5" hidden="1" x14ac:dyDescent="0.2">
      <c r="A77" s="177"/>
      <c r="B77" s="177"/>
      <c r="C77" s="209"/>
      <c r="D77" s="209"/>
      <c r="E77" s="170"/>
    </row>
    <row r="78" spans="1:5" hidden="1" x14ac:dyDescent="0.2">
      <c r="A78" s="177"/>
      <c r="B78" s="177"/>
      <c r="C78" s="209"/>
      <c r="D78" s="209"/>
      <c r="E78" s="170"/>
    </row>
    <row r="79" spans="1:5" hidden="1" x14ac:dyDescent="0.2">
      <c r="A79" s="177"/>
      <c r="B79" s="177"/>
      <c r="C79" s="209"/>
      <c r="D79" s="209"/>
      <c r="E79" s="170"/>
    </row>
    <row r="80" spans="1:5" hidden="1" x14ac:dyDescent="0.2">
      <c r="A80" s="177"/>
      <c r="B80" s="177"/>
      <c r="C80" s="209"/>
      <c r="D80" s="209"/>
      <c r="E80" s="170"/>
    </row>
    <row r="81" spans="1:5" hidden="1" x14ac:dyDescent="0.2">
      <c r="A81" s="177"/>
      <c r="B81" s="177"/>
      <c r="C81" s="209"/>
      <c r="D81" s="209"/>
      <c r="E81" s="170"/>
    </row>
    <row r="82" spans="1:5" hidden="1" x14ac:dyDescent="0.2">
      <c r="A82" s="177"/>
      <c r="B82" s="177"/>
      <c r="C82" s="209"/>
      <c r="D82" s="209"/>
      <c r="E82" s="170"/>
    </row>
    <row r="83" spans="1:5" hidden="1" x14ac:dyDescent="0.2">
      <c r="A83" s="177"/>
      <c r="B83" s="177"/>
      <c r="C83" s="209"/>
      <c r="D83" s="209"/>
      <c r="E83" s="170"/>
    </row>
    <row r="84" spans="1:5" hidden="1" x14ac:dyDescent="0.2">
      <c r="A84" s="177"/>
      <c r="B84" s="177"/>
      <c r="C84" s="209"/>
      <c r="D84" s="209"/>
      <c r="E84" s="170"/>
    </row>
    <row r="85" spans="1:5" hidden="1" x14ac:dyDescent="0.2">
      <c r="A85" s="177"/>
      <c r="B85" s="177"/>
      <c r="C85" s="209"/>
      <c r="D85" s="209"/>
      <c r="E85" s="170"/>
    </row>
    <row r="86" spans="1:5" hidden="1" x14ac:dyDescent="0.2">
      <c r="A86" s="177"/>
      <c r="B86" s="177"/>
      <c r="C86" s="209"/>
      <c r="D86" s="209"/>
      <c r="E86" s="170"/>
    </row>
    <row r="87" spans="1:5" hidden="1" x14ac:dyDescent="0.2">
      <c r="A87" s="177"/>
      <c r="B87" s="177"/>
      <c r="C87" s="209"/>
      <c r="D87" s="209"/>
      <c r="E87" s="170"/>
    </row>
    <row r="88" spans="1:5" hidden="1" x14ac:dyDescent="0.2">
      <c r="A88" s="177"/>
      <c r="B88" s="177"/>
      <c r="C88" s="209"/>
      <c r="D88" s="209"/>
      <c r="E88" s="170"/>
    </row>
    <row r="89" spans="1:5" hidden="1" x14ac:dyDescent="0.2">
      <c r="A89" s="177"/>
      <c r="B89" s="177"/>
      <c r="C89" s="209"/>
      <c r="D89" s="209"/>
      <c r="E89" s="170"/>
    </row>
    <row r="90" spans="1:5" hidden="1" x14ac:dyDescent="0.2">
      <c r="A90" s="177"/>
      <c r="B90" s="177"/>
      <c r="C90" s="209"/>
      <c r="D90" s="209"/>
      <c r="E90" s="170"/>
    </row>
    <row r="91" spans="1:5" hidden="1" x14ac:dyDescent="0.2">
      <c r="A91" s="177"/>
      <c r="B91" s="177"/>
      <c r="C91" s="209"/>
      <c r="D91" s="209"/>
      <c r="E91" s="170"/>
    </row>
    <row r="92" spans="1:5" hidden="1" x14ac:dyDescent="0.2">
      <c r="A92" s="177"/>
      <c r="B92" s="177"/>
      <c r="C92" s="209"/>
      <c r="D92" s="209"/>
      <c r="E92" s="170"/>
    </row>
    <row r="93" spans="1:5" hidden="1" x14ac:dyDescent="0.2">
      <c r="A93" s="177"/>
      <c r="B93" s="177"/>
      <c r="C93" s="209"/>
      <c r="D93" s="209"/>
      <c r="E93" s="170"/>
    </row>
    <row r="94" spans="1:5" hidden="1" x14ac:dyDescent="0.2">
      <c r="A94" s="177"/>
      <c r="B94" s="177"/>
      <c r="C94" s="209"/>
      <c r="D94" s="209"/>
      <c r="E94" s="170"/>
    </row>
    <row r="95" spans="1:5" hidden="1" x14ac:dyDescent="0.2">
      <c r="A95" s="177"/>
      <c r="B95" s="177"/>
      <c r="C95" s="209"/>
      <c r="D95" s="209"/>
      <c r="E95" s="170"/>
    </row>
    <row r="96" spans="1:5" hidden="1" x14ac:dyDescent="0.2">
      <c r="A96" s="177"/>
      <c r="B96" s="177"/>
      <c r="C96" s="209"/>
      <c r="D96" s="209"/>
      <c r="E96" s="170"/>
    </row>
    <row r="97" spans="1:5" hidden="1" x14ac:dyDescent="0.2">
      <c r="A97" s="177"/>
      <c r="B97" s="177"/>
      <c r="C97" s="209"/>
      <c r="D97" s="209"/>
      <c r="E97" s="170"/>
    </row>
    <row r="98" spans="1:5" hidden="1" x14ac:dyDescent="0.2">
      <c r="A98" s="177"/>
      <c r="B98" s="177"/>
      <c r="C98" s="209"/>
      <c r="D98" s="209"/>
      <c r="E98" s="170"/>
    </row>
    <row r="99" spans="1:5" hidden="1" x14ac:dyDescent="0.2">
      <c r="A99" s="177"/>
      <c r="B99" s="177"/>
      <c r="C99" s="209"/>
      <c r="D99" s="209"/>
      <c r="E99" s="170"/>
    </row>
    <row r="100" spans="1:5" hidden="1" x14ac:dyDescent="0.2">
      <c r="A100" s="177"/>
      <c r="B100" s="177"/>
      <c r="C100" s="209"/>
      <c r="D100" s="209"/>
      <c r="E100" s="170"/>
    </row>
    <row r="101" spans="1:5" hidden="1" x14ac:dyDescent="0.2">
      <c r="A101" s="177"/>
      <c r="B101" s="177"/>
      <c r="C101" s="209"/>
      <c r="D101" s="209"/>
      <c r="E101" s="170"/>
    </row>
    <row r="102" spans="1:5" hidden="1" x14ac:dyDescent="0.2">
      <c r="A102" s="177"/>
      <c r="B102" s="177"/>
      <c r="C102" s="209"/>
      <c r="D102" s="209"/>
      <c r="E102" s="170"/>
    </row>
    <row r="103" spans="1:5" hidden="1" x14ac:dyDescent="0.2">
      <c r="A103" s="177"/>
      <c r="B103" s="177"/>
      <c r="C103" s="209"/>
      <c r="D103" s="209"/>
      <c r="E103" s="170"/>
    </row>
    <row r="104" spans="1:5" hidden="1" x14ac:dyDescent="0.2">
      <c r="A104" s="177"/>
      <c r="B104" s="177"/>
      <c r="C104" s="209"/>
      <c r="D104" s="209"/>
      <c r="E104" s="170"/>
    </row>
    <row r="105" spans="1:5" hidden="1" x14ac:dyDescent="0.2">
      <c r="A105" s="177"/>
      <c r="B105" s="177"/>
      <c r="C105" s="209"/>
      <c r="D105" s="209"/>
      <c r="E105" s="170"/>
    </row>
    <row r="106" spans="1:5" hidden="1" x14ac:dyDescent="0.2">
      <c r="A106" s="177"/>
      <c r="B106" s="177"/>
      <c r="C106" s="209"/>
      <c r="D106" s="209"/>
      <c r="E106" s="170"/>
    </row>
    <row r="107" spans="1:5" hidden="1" x14ac:dyDescent="0.2">
      <c r="A107" s="177"/>
      <c r="B107" s="177"/>
      <c r="C107" s="209"/>
      <c r="D107" s="209"/>
      <c r="E107" s="170"/>
    </row>
    <row r="108" spans="1:5" hidden="1" x14ac:dyDescent="0.2">
      <c r="A108" s="177"/>
      <c r="B108" s="177"/>
      <c r="C108" s="209"/>
      <c r="D108" s="209"/>
      <c r="E108" s="170"/>
    </row>
    <row r="109" spans="1:5" hidden="1" x14ac:dyDescent="0.2">
      <c r="A109" s="177"/>
      <c r="B109" s="177"/>
      <c r="C109" s="209"/>
      <c r="D109" s="209"/>
      <c r="E109" s="170"/>
    </row>
    <row r="110" spans="1:5" hidden="1" x14ac:dyDescent="0.2">
      <c r="A110" s="177"/>
      <c r="B110" s="177"/>
      <c r="C110" s="209"/>
      <c r="D110" s="209"/>
      <c r="E110" s="170"/>
    </row>
    <row r="111" spans="1:5" hidden="1" x14ac:dyDescent="0.2">
      <c r="A111" s="177"/>
      <c r="B111" s="177"/>
      <c r="C111" s="209"/>
      <c r="D111" s="209"/>
      <c r="E111" s="170"/>
    </row>
    <row r="112" spans="1:5" hidden="1" x14ac:dyDescent="0.2">
      <c r="A112" s="177"/>
      <c r="B112" s="177"/>
      <c r="C112" s="209"/>
      <c r="D112" s="209"/>
      <c r="E112" s="170"/>
    </row>
    <row r="113" spans="1:5" hidden="1" x14ac:dyDescent="0.2">
      <c r="A113" s="177"/>
      <c r="B113" s="177"/>
      <c r="C113" s="209"/>
      <c r="D113" s="209"/>
      <c r="E113" s="170"/>
    </row>
    <row r="114" spans="1:5" hidden="1" x14ac:dyDescent="0.2">
      <c r="A114" s="177"/>
      <c r="B114" s="177"/>
      <c r="C114" s="209"/>
      <c r="D114" s="209"/>
      <c r="E114" s="170"/>
    </row>
    <row r="115" spans="1:5" hidden="1" x14ac:dyDescent="0.2">
      <c r="A115" s="177"/>
      <c r="B115" s="177"/>
      <c r="C115" s="209"/>
      <c r="D115" s="209"/>
      <c r="E115" s="170"/>
    </row>
    <row r="116" spans="1:5" hidden="1" x14ac:dyDescent="0.2">
      <c r="A116" s="177"/>
      <c r="B116" s="177"/>
      <c r="C116" s="209"/>
      <c r="D116" s="209"/>
      <c r="E116" s="170"/>
    </row>
    <row r="117" spans="1:5" hidden="1" x14ac:dyDescent="0.2">
      <c r="A117" s="177"/>
      <c r="B117" s="177"/>
      <c r="C117" s="209"/>
      <c r="D117" s="209"/>
      <c r="E117" s="170"/>
    </row>
    <row r="118" spans="1:5" hidden="1" x14ac:dyDescent="0.2">
      <c r="A118" s="177"/>
      <c r="B118" s="177"/>
      <c r="C118" s="209"/>
      <c r="D118" s="209"/>
      <c r="E118" s="170"/>
    </row>
    <row r="119" spans="1:5" hidden="1" x14ac:dyDescent="0.2">
      <c r="A119" s="177"/>
      <c r="B119" s="177"/>
      <c r="C119" s="209"/>
      <c r="D119" s="209"/>
      <c r="E119" s="170"/>
    </row>
    <row r="120" spans="1:5" hidden="1" x14ac:dyDescent="0.2">
      <c r="A120" s="177"/>
      <c r="B120" s="177"/>
      <c r="C120" s="209"/>
      <c r="D120" s="209"/>
      <c r="E120" s="170"/>
    </row>
    <row r="121" spans="1:5" hidden="1" x14ac:dyDescent="0.2">
      <c r="A121" s="177"/>
      <c r="B121" s="177"/>
      <c r="C121" s="209"/>
      <c r="D121" s="209"/>
      <c r="E121" s="170"/>
    </row>
    <row r="122" spans="1:5" hidden="1" x14ac:dyDescent="0.2">
      <c r="A122" s="177"/>
      <c r="B122" s="177"/>
      <c r="C122" s="209"/>
      <c r="D122" s="209"/>
      <c r="E122" s="170"/>
    </row>
    <row r="123" spans="1:5" hidden="1" x14ac:dyDescent="0.2">
      <c r="A123" s="177"/>
      <c r="B123" s="177"/>
      <c r="C123" s="209"/>
      <c r="D123" s="209"/>
      <c r="E123" s="170"/>
    </row>
    <row r="124" spans="1:5" hidden="1" x14ac:dyDescent="0.2">
      <c r="A124" s="177"/>
      <c r="B124" s="177"/>
      <c r="C124" s="209"/>
      <c r="D124" s="209"/>
      <c r="E124" s="170"/>
    </row>
    <row r="125" spans="1:5" hidden="1" x14ac:dyDescent="0.2">
      <c r="A125" s="177"/>
      <c r="B125" s="177"/>
      <c r="C125" s="209"/>
      <c r="D125" s="209"/>
      <c r="E125" s="170"/>
    </row>
    <row r="126" spans="1:5" hidden="1" x14ac:dyDescent="0.2">
      <c r="A126" s="177"/>
      <c r="B126" s="177"/>
      <c r="C126" s="209"/>
      <c r="D126" s="209"/>
      <c r="E126" s="170"/>
    </row>
    <row r="127" spans="1:5" hidden="1" x14ac:dyDescent="0.2">
      <c r="A127" s="177"/>
      <c r="B127" s="177"/>
      <c r="C127" s="209"/>
      <c r="D127" s="209"/>
      <c r="E127" s="170"/>
    </row>
    <row r="128" spans="1:5" hidden="1" x14ac:dyDescent="0.2">
      <c r="A128" s="177"/>
      <c r="B128" s="177"/>
      <c r="C128" s="209"/>
      <c r="D128" s="209"/>
      <c r="E128" s="170"/>
    </row>
    <row r="129" spans="1:5" hidden="1" x14ac:dyDescent="0.2">
      <c r="A129" s="177"/>
      <c r="B129" s="177"/>
      <c r="C129" s="209"/>
      <c r="D129" s="209"/>
      <c r="E129" s="170"/>
    </row>
    <row r="130" spans="1:5" hidden="1" x14ac:dyDescent="0.2">
      <c r="A130" s="177"/>
      <c r="B130" s="177"/>
      <c r="C130" s="209"/>
      <c r="D130" s="209"/>
      <c r="E130" s="170"/>
    </row>
    <row r="131" spans="1:5" hidden="1" x14ac:dyDescent="0.2">
      <c r="A131" s="177"/>
      <c r="B131" s="177"/>
      <c r="C131" s="209"/>
      <c r="D131" s="209"/>
      <c r="E131" s="170"/>
    </row>
    <row r="132" spans="1:5" hidden="1" x14ac:dyDescent="0.2">
      <c r="A132" s="177"/>
      <c r="B132" s="177"/>
      <c r="C132" s="209"/>
      <c r="D132" s="209"/>
      <c r="E132" s="170"/>
    </row>
    <row r="133" spans="1:5" hidden="1" x14ac:dyDescent="0.2">
      <c r="A133" s="177"/>
      <c r="B133" s="177"/>
      <c r="C133" s="209"/>
      <c r="D133" s="209"/>
      <c r="E133" s="170"/>
    </row>
    <row r="134" spans="1:5" hidden="1" x14ac:dyDescent="0.2">
      <c r="A134" s="177"/>
      <c r="B134" s="177"/>
      <c r="C134" s="209"/>
      <c r="D134" s="209"/>
      <c r="E134" s="170"/>
    </row>
    <row r="135" spans="1:5" hidden="1" x14ac:dyDescent="0.2">
      <c r="A135" s="177"/>
      <c r="B135" s="177"/>
      <c r="C135" s="209"/>
      <c r="D135" s="209"/>
      <c r="E135" s="170"/>
    </row>
    <row r="136" spans="1:5" hidden="1" x14ac:dyDescent="0.2">
      <c r="A136" s="177"/>
      <c r="B136" s="177"/>
      <c r="C136" s="209"/>
      <c r="D136" s="209"/>
      <c r="E136" s="170"/>
    </row>
    <row r="137" spans="1:5" hidden="1" x14ac:dyDescent="0.2">
      <c r="A137" s="177"/>
      <c r="B137" s="177"/>
      <c r="C137" s="209"/>
      <c r="D137" s="209"/>
      <c r="E137" s="170"/>
    </row>
    <row r="138" spans="1:5" hidden="1" x14ac:dyDescent="0.2">
      <c r="A138" s="177"/>
      <c r="B138" s="177"/>
      <c r="C138" s="209"/>
      <c r="D138" s="209"/>
      <c r="E138" s="170"/>
    </row>
    <row r="139" spans="1:5" hidden="1" x14ac:dyDescent="0.2">
      <c r="A139" s="177"/>
      <c r="B139" s="177"/>
      <c r="C139" s="209"/>
      <c r="D139" s="209"/>
      <c r="E139" s="170"/>
    </row>
    <row r="140" spans="1:5" hidden="1" x14ac:dyDescent="0.2">
      <c r="A140" s="177"/>
      <c r="B140" s="177"/>
      <c r="C140" s="209"/>
      <c r="D140" s="209"/>
      <c r="E140" s="170"/>
    </row>
    <row r="141" spans="1:5" hidden="1" x14ac:dyDescent="0.2">
      <c r="A141" s="177"/>
      <c r="B141" s="177"/>
      <c r="C141" s="209"/>
      <c r="D141" s="209"/>
      <c r="E141" s="170"/>
    </row>
    <row r="142" spans="1:5" hidden="1" x14ac:dyDescent="0.2">
      <c r="A142" s="177"/>
      <c r="B142" s="177"/>
      <c r="C142" s="209"/>
      <c r="D142" s="209"/>
      <c r="E142" s="170"/>
    </row>
    <row r="143" spans="1:5" hidden="1" x14ac:dyDescent="0.2">
      <c r="A143" s="177"/>
      <c r="B143" s="177"/>
      <c r="C143" s="209"/>
      <c r="D143" s="209"/>
      <c r="E143" s="170"/>
    </row>
    <row r="144" spans="1:5" hidden="1" x14ac:dyDescent="0.2">
      <c r="A144" s="177"/>
      <c r="B144" s="177"/>
      <c r="C144" s="209"/>
      <c r="D144" s="209"/>
      <c r="E144" s="170"/>
    </row>
    <row r="145" spans="1:5" hidden="1" x14ac:dyDescent="0.2">
      <c r="A145" s="177"/>
      <c r="B145" s="177"/>
      <c r="C145" s="209"/>
      <c r="D145" s="209"/>
      <c r="E145" s="170"/>
    </row>
    <row r="146" spans="1:5" hidden="1" x14ac:dyDescent="0.2">
      <c r="A146" s="177"/>
      <c r="B146" s="177"/>
      <c r="C146" s="209"/>
      <c r="D146" s="209"/>
      <c r="E146" s="170"/>
    </row>
    <row r="147" spans="1:5" hidden="1" x14ac:dyDescent="0.2">
      <c r="A147" s="177"/>
      <c r="B147" s="177"/>
      <c r="C147" s="209"/>
      <c r="D147" s="209"/>
      <c r="E147" s="170"/>
    </row>
    <row r="148" spans="1:5" hidden="1" x14ac:dyDescent="0.2">
      <c r="A148" s="177"/>
      <c r="B148" s="177"/>
      <c r="C148" s="209"/>
      <c r="D148" s="209"/>
      <c r="E148" s="170"/>
    </row>
    <row r="149" spans="1:5" hidden="1" x14ac:dyDescent="0.2">
      <c r="A149" s="177"/>
      <c r="B149" s="177"/>
      <c r="C149" s="209"/>
      <c r="D149" s="209"/>
      <c r="E149" s="170"/>
    </row>
    <row r="150" spans="1:5" hidden="1" x14ac:dyDescent="0.2">
      <c r="A150" s="177"/>
      <c r="B150" s="177"/>
      <c r="C150" s="209"/>
      <c r="D150" s="209"/>
      <c r="E150" s="170"/>
    </row>
    <row r="151" spans="1:5" hidden="1" x14ac:dyDescent="0.2">
      <c r="A151" s="177"/>
      <c r="B151" s="177"/>
      <c r="C151" s="209"/>
      <c r="D151" s="209"/>
      <c r="E151" s="170"/>
    </row>
    <row r="152" spans="1:5" hidden="1" x14ac:dyDescent="0.2">
      <c r="A152" s="177"/>
      <c r="B152" s="177"/>
      <c r="C152" s="209"/>
      <c r="D152" s="209"/>
      <c r="E152" s="170"/>
    </row>
    <row r="153" spans="1:5" hidden="1" x14ac:dyDescent="0.2">
      <c r="A153" s="177"/>
      <c r="B153" s="177"/>
      <c r="C153" s="209"/>
      <c r="D153" s="209"/>
      <c r="E153" s="170"/>
    </row>
    <row r="154" spans="1:5" hidden="1" x14ac:dyDescent="0.2">
      <c r="A154" s="177"/>
      <c r="B154" s="177"/>
      <c r="C154" s="209"/>
      <c r="D154" s="209"/>
      <c r="E154" s="170"/>
    </row>
    <row r="155" spans="1:5" hidden="1" x14ac:dyDescent="0.2">
      <c r="A155" s="177"/>
      <c r="B155" s="177"/>
      <c r="C155" s="209"/>
      <c r="D155" s="209"/>
      <c r="E155" s="170"/>
    </row>
    <row r="156" spans="1:5" hidden="1" x14ac:dyDescent="0.2">
      <c r="A156" s="177"/>
      <c r="B156" s="177"/>
      <c r="C156" s="209"/>
      <c r="D156" s="209"/>
      <c r="E156" s="170"/>
    </row>
    <row r="157" spans="1:5" hidden="1" x14ac:dyDescent="0.2">
      <c r="A157" s="177"/>
      <c r="B157" s="177"/>
      <c r="C157" s="209"/>
      <c r="D157" s="209"/>
      <c r="E157" s="170"/>
    </row>
    <row r="158" spans="1:5" hidden="1" x14ac:dyDescent="0.2">
      <c r="A158" s="177"/>
      <c r="B158" s="177"/>
      <c r="C158" s="209"/>
      <c r="D158" s="209"/>
      <c r="E158" s="170"/>
    </row>
    <row r="159" spans="1:5" hidden="1" x14ac:dyDescent="0.2">
      <c r="A159" s="177"/>
      <c r="B159" s="177"/>
      <c r="C159" s="209"/>
      <c r="D159" s="209"/>
      <c r="E159" s="170"/>
    </row>
    <row r="160" spans="1:5" hidden="1" x14ac:dyDescent="0.2">
      <c r="A160" s="177"/>
      <c r="B160" s="177"/>
      <c r="C160" s="209"/>
      <c r="D160" s="209"/>
      <c r="E160" s="170"/>
    </row>
    <row r="161" spans="1:5" x14ac:dyDescent="0.2">
      <c r="A161" s="156"/>
      <c r="B161" s="156"/>
      <c r="C161" s="322"/>
      <c r="D161" s="322"/>
      <c r="E161" s="205"/>
    </row>
    <row r="162" spans="1:5" s="19" customFormat="1" x14ac:dyDescent="0.2">
      <c r="A162" s="157"/>
      <c r="B162" s="157" t="s">
        <v>302</v>
      </c>
      <c r="C162" s="171">
        <f>SUM(C8:C161)</f>
        <v>31045989.320000004</v>
      </c>
      <c r="D162" s="171">
        <f>SUM(D8:D161)</f>
        <v>26356846.319999997</v>
      </c>
      <c r="E162" s="171">
        <f>SUM(E8:E161)</f>
        <v>-4689143</v>
      </c>
    </row>
    <row r="163" spans="1:5" s="19" customFormat="1" x14ac:dyDescent="0.2">
      <c r="A163" s="203"/>
      <c r="B163" s="203"/>
      <c r="C163" s="206"/>
      <c r="D163" s="206"/>
      <c r="E163" s="206"/>
    </row>
  </sheetData>
  <dataValidations count="5">
    <dataValidation allowBlank="1" showInputMessage="1" showErrorMessage="1" prompt="Diferencia entre el saldo final y el inicial presentados." sqref="E7" xr:uid="{00000000-0002-0000-1500-000000000000}"/>
    <dataValidation allowBlank="1" showInputMessage="1" showErrorMessage="1" prompt="Corresponde al nombre o descripción de la cuenta de acuerdo al Plan de Cuentas emitido por el CONAC." sqref="B7" xr:uid="{00000000-0002-0000-1500-000001000000}"/>
    <dataValidation allowBlank="1" showInputMessage="1" showErrorMessage="1" prompt="Saldo al 31 de diciembre del año anterior a la cuenta pública que se presenta." sqref="C7" xr:uid="{00000000-0002-0000-1500-000002000000}"/>
    <dataValidation allowBlank="1" showInputMessage="1" showErrorMessage="1" prompt="Importe final del periodo que corresponde la cuenta pública presentada (mensual:  enero, febrero, marzo, etc.; trimestral: 1er, 2do, 3ro. o 4to.)." sqref="D7" xr:uid="{00000000-0002-0000-1500-000003000000}"/>
    <dataValidation allowBlank="1" showInputMessage="1" showErrorMessage="1" prompt="Corresponde al número de la cuenta de acuerdo al Plan de Cuentas emitido por el CONAC." sqref="A7" xr:uid="{00000000-0002-0000-1500-000004000000}"/>
  </dataValidations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K66"/>
  <sheetViews>
    <sheetView zoomScaleNormal="100" zoomScaleSheetLayoutView="100" workbookViewId="0">
      <selection activeCell="C45" sqref="C45"/>
    </sheetView>
  </sheetViews>
  <sheetFormatPr baseColWidth="10" defaultRowHeight="11.25" x14ac:dyDescent="0.2"/>
  <cols>
    <col min="1" max="1" width="20.7109375" style="159" customWidth="1"/>
    <col min="2" max="2" width="50.7109375" style="159" customWidth="1"/>
    <col min="3" max="3" width="17.7109375" style="120" customWidth="1"/>
    <col min="4" max="4" width="17.7109375" style="121" customWidth="1"/>
    <col min="5" max="7" width="11.42578125" style="8"/>
    <col min="8" max="9" width="12" style="8" bestFit="1" customWidth="1"/>
    <col min="10" max="16384" width="11.42578125" style="8"/>
  </cols>
  <sheetData>
    <row r="1" spans="1:4" s="42" customFormat="1" x14ac:dyDescent="0.2">
      <c r="A1" s="73" t="s">
        <v>43</v>
      </c>
      <c r="B1" s="73"/>
      <c r="C1" s="107"/>
      <c r="D1" s="108"/>
    </row>
    <row r="2" spans="1:4" s="42" customFormat="1" x14ac:dyDescent="0.2">
      <c r="A2" s="73" t="s">
        <v>0</v>
      </c>
      <c r="B2" s="73"/>
      <c r="C2" s="107"/>
      <c r="D2" s="109"/>
    </row>
    <row r="3" spans="1:4" s="42" customFormat="1" x14ac:dyDescent="0.2">
      <c r="A3" s="73"/>
      <c r="B3" s="73"/>
      <c r="C3" s="107"/>
      <c r="D3" s="109"/>
    </row>
    <row r="4" spans="1:4" s="42" customFormat="1" x14ac:dyDescent="0.2">
      <c r="C4" s="107"/>
      <c r="D4" s="109"/>
    </row>
    <row r="5" spans="1:4" s="42" customFormat="1" ht="11.25" customHeight="1" x14ac:dyDescent="0.2">
      <c r="A5" s="385" t="s">
        <v>303</v>
      </c>
      <c r="B5" s="386"/>
      <c r="C5" s="107"/>
      <c r="D5" s="110" t="s">
        <v>119</v>
      </c>
    </row>
    <row r="6" spans="1:4" x14ac:dyDescent="0.2">
      <c r="A6" s="111"/>
      <c r="B6" s="111"/>
      <c r="C6" s="112"/>
      <c r="D6" s="113"/>
    </row>
    <row r="7" spans="1:4" ht="15" customHeight="1" x14ac:dyDescent="0.2">
      <c r="A7" s="15" t="s">
        <v>46</v>
      </c>
      <c r="B7" s="16" t="s">
        <v>47</v>
      </c>
      <c r="C7" s="58" t="s">
        <v>76</v>
      </c>
      <c r="D7" s="52" t="s">
        <v>120</v>
      </c>
    </row>
    <row r="8" spans="1:4" x14ac:dyDescent="0.2">
      <c r="A8" s="114" t="s">
        <v>596</v>
      </c>
      <c r="B8" s="115" t="s">
        <v>398</v>
      </c>
      <c r="C8" s="116">
        <v>0</v>
      </c>
      <c r="D8" s="117">
        <v>0</v>
      </c>
    </row>
    <row r="9" spans="1:4" x14ac:dyDescent="0.2">
      <c r="A9" s="114"/>
      <c r="B9" s="115"/>
      <c r="C9" s="116"/>
      <c r="D9" s="117"/>
    </row>
    <row r="10" spans="1:4" hidden="1" x14ac:dyDescent="0.2">
      <c r="A10" s="114"/>
      <c r="B10" s="115"/>
      <c r="C10" s="116"/>
      <c r="D10" s="117"/>
    </row>
    <row r="11" spans="1:4" hidden="1" x14ac:dyDescent="0.2">
      <c r="A11" s="114"/>
      <c r="B11" s="115"/>
      <c r="C11" s="116"/>
      <c r="D11" s="117"/>
    </row>
    <row r="12" spans="1:4" hidden="1" x14ac:dyDescent="0.2">
      <c r="A12" s="114"/>
      <c r="B12" s="115"/>
      <c r="C12" s="116"/>
      <c r="D12" s="117"/>
    </row>
    <row r="13" spans="1:4" hidden="1" x14ac:dyDescent="0.2">
      <c r="A13" s="114"/>
      <c r="B13" s="115"/>
      <c r="C13" s="116"/>
      <c r="D13" s="117"/>
    </row>
    <row r="14" spans="1:4" hidden="1" x14ac:dyDescent="0.2">
      <c r="A14" s="114"/>
      <c r="B14" s="115"/>
      <c r="C14" s="116"/>
      <c r="D14" s="117"/>
    </row>
    <row r="15" spans="1:4" hidden="1" x14ac:dyDescent="0.2">
      <c r="A15" s="114"/>
      <c r="B15" s="115"/>
      <c r="C15" s="116"/>
      <c r="D15" s="117"/>
    </row>
    <row r="16" spans="1:4" hidden="1" x14ac:dyDescent="0.2">
      <c r="A16" s="114"/>
      <c r="B16" s="114"/>
      <c r="C16" s="116"/>
      <c r="D16" s="117"/>
    </row>
    <row r="17" spans="1:4" hidden="1" x14ac:dyDescent="0.2">
      <c r="A17" s="114"/>
      <c r="B17" s="115"/>
      <c r="C17" s="116"/>
      <c r="D17" s="117"/>
    </row>
    <row r="18" spans="1:4" hidden="1" x14ac:dyDescent="0.2">
      <c r="A18" s="114"/>
      <c r="B18" s="115"/>
      <c r="C18" s="116"/>
      <c r="D18" s="117"/>
    </row>
    <row r="19" spans="1:4" hidden="1" x14ac:dyDescent="0.2">
      <c r="A19" s="114"/>
      <c r="B19" s="115"/>
      <c r="C19" s="116"/>
      <c r="D19" s="117"/>
    </row>
    <row r="20" spans="1:4" hidden="1" x14ac:dyDescent="0.2">
      <c r="A20" s="114"/>
      <c r="B20" s="115"/>
      <c r="C20" s="116"/>
      <c r="D20" s="117"/>
    </row>
    <row r="21" spans="1:4" hidden="1" x14ac:dyDescent="0.2">
      <c r="A21" s="114"/>
      <c r="B21" s="115"/>
      <c r="C21" s="116"/>
      <c r="D21" s="117"/>
    </row>
    <row r="22" spans="1:4" hidden="1" x14ac:dyDescent="0.2">
      <c r="A22" s="114"/>
      <c r="B22" s="115"/>
      <c r="C22" s="116"/>
      <c r="D22" s="117"/>
    </row>
    <row r="23" spans="1:4" hidden="1" x14ac:dyDescent="0.2">
      <c r="A23" s="114"/>
      <c r="B23" s="115"/>
      <c r="C23" s="116"/>
      <c r="D23" s="117"/>
    </row>
    <row r="24" spans="1:4" hidden="1" x14ac:dyDescent="0.2">
      <c r="A24" s="114"/>
      <c r="B24" s="115"/>
      <c r="C24" s="116"/>
      <c r="D24" s="117"/>
    </row>
    <row r="25" spans="1:4" hidden="1" x14ac:dyDescent="0.2">
      <c r="A25" s="114"/>
      <c r="B25" s="115"/>
      <c r="C25" s="116"/>
      <c r="D25" s="117"/>
    </row>
    <row r="26" spans="1:4" hidden="1" x14ac:dyDescent="0.2">
      <c r="A26" s="114"/>
      <c r="B26" s="115"/>
      <c r="C26" s="116"/>
      <c r="D26" s="117"/>
    </row>
    <row r="27" spans="1:4" hidden="1" x14ac:dyDescent="0.2">
      <c r="A27" s="114"/>
      <c r="B27" s="115"/>
      <c r="C27" s="116"/>
      <c r="D27" s="117"/>
    </row>
    <row r="28" spans="1:4" hidden="1" x14ac:dyDescent="0.2">
      <c r="A28" s="114"/>
      <c r="B28" s="115"/>
      <c r="C28" s="116"/>
      <c r="D28" s="117"/>
    </row>
    <row r="29" spans="1:4" hidden="1" x14ac:dyDescent="0.2">
      <c r="A29" s="114"/>
      <c r="B29" s="115"/>
      <c r="C29" s="116"/>
      <c r="D29" s="117"/>
    </row>
    <row r="30" spans="1:4" x14ac:dyDescent="0.2">
      <c r="A30" s="114"/>
      <c r="B30" s="115"/>
      <c r="C30" s="116"/>
      <c r="D30" s="117"/>
    </row>
    <row r="31" spans="1:4" x14ac:dyDescent="0.2">
      <c r="A31" s="114"/>
      <c r="B31" s="114"/>
      <c r="C31" s="116"/>
      <c r="D31" s="117"/>
    </row>
    <row r="32" spans="1:4" x14ac:dyDescent="0.2">
      <c r="A32" s="118"/>
      <c r="B32" s="118" t="s">
        <v>306</v>
      </c>
      <c r="C32" s="119">
        <f>SUM(C8:C31)</f>
        <v>0</v>
      </c>
      <c r="D32" s="207">
        <v>0</v>
      </c>
    </row>
    <row r="33" spans="1:11" x14ac:dyDescent="0.2">
      <c r="H33" s="320"/>
      <c r="I33" s="320"/>
    </row>
    <row r="34" spans="1:11" x14ac:dyDescent="0.2">
      <c r="H34" s="320"/>
      <c r="I34" s="320"/>
      <c r="J34" s="320"/>
    </row>
    <row r="35" spans="1:11" x14ac:dyDescent="0.2">
      <c r="A35" s="385" t="s">
        <v>304</v>
      </c>
      <c r="B35" s="386"/>
      <c r="C35" s="107"/>
      <c r="D35" s="110" t="s">
        <v>119</v>
      </c>
      <c r="H35" s="320"/>
      <c r="I35" s="320"/>
      <c r="J35" s="320"/>
    </row>
    <row r="36" spans="1:11" x14ac:dyDescent="0.2">
      <c r="A36" s="111"/>
      <c r="B36" s="111"/>
      <c r="C36" s="112"/>
      <c r="D36" s="113"/>
      <c r="G36" s="367"/>
      <c r="H36" s="320"/>
      <c r="I36" s="320"/>
      <c r="J36" s="320"/>
    </row>
    <row r="37" spans="1:11" x14ac:dyDescent="0.2">
      <c r="A37" s="15" t="s">
        <v>46</v>
      </c>
      <c r="B37" s="16" t="s">
        <v>47</v>
      </c>
      <c r="C37" s="291" t="s">
        <v>76</v>
      </c>
      <c r="D37" s="23" t="s">
        <v>120</v>
      </c>
      <c r="H37" s="320"/>
      <c r="I37" s="320"/>
      <c r="J37" s="320"/>
    </row>
    <row r="38" spans="1:11" x14ac:dyDescent="0.2">
      <c r="A38" s="114" t="s">
        <v>400</v>
      </c>
      <c r="B38" s="115" t="s">
        <v>401</v>
      </c>
      <c r="C38" s="116">
        <v>496010.22</v>
      </c>
      <c r="D38" s="117">
        <v>0.82</v>
      </c>
      <c r="H38" s="320"/>
      <c r="I38" s="320"/>
      <c r="J38" s="320"/>
    </row>
    <row r="39" spans="1:11" x14ac:dyDescent="0.2">
      <c r="A39" s="114" t="s">
        <v>402</v>
      </c>
      <c r="B39" s="115" t="s">
        <v>561</v>
      </c>
      <c r="C39" s="116">
        <v>8639.75</v>
      </c>
      <c r="D39" s="117">
        <v>2.7199999999999998E-2</v>
      </c>
      <c r="H39" s="320"/>
      <c r="I39" s="320"/>
      <c r="J39" s="320"/>
      <c r="K39" s="320"/>
    </row>
    <row r="40" spans="1:11" x14ac:dyDescent="0.2">
      <c r="A40" s="114" t="s">
        <v>403</v>
      </c>
      <c r="B40" s="115" t="s">
        <v>541</v>
      </c>
      <c r="C40" s="116">
        <v>10538</v>
      </c>
      <c r="D40" s="117">
        <f>+C40/C62</f>
        <v>8.8437692504405706E-4</v>
      </c>
      <c r="H40" s="320"/>
      <c r="I40" s="320"/>
      <c r="J40" s="320"/>
    </row>
    <row r="41" spans="1:11" x14ac:dyDescent="0.2">
      <c r="A41" s="114" t="s">
        <v>404</v>
      </c>
      <c r="B41" s="115" t="s">
        <v>405</v>
      </c>
      <c r="C41" s="116">
        <v>9360085.7300000004</v>
      </c>
      <c r="D41" s="117">
        <f>+C41/C62</f>
        <v>0.78552323363505017</v>
      </c>
      <c r="G41" s="320"/>
      <c r="H41" s="320"/>
      <c r="I41" s="320"/>
      <c r="J41" s="320"/>
    </row>
    <row r="42" spans="1:11" x14ac:dyDescent="0.2">
      <c r="A42" s="114" t="s">
        <v>406</v>
      </c>
      <c r="B42" s="115" t="s">
        <v>407</v>
      </c>
      <c r="C42" s="116">
        <v>1648.68</v>
      </c>
      <c r="D42" s="117">
        <f>+C42/C62</f>
        <v>1.3836160075741469E-4</v>
      </c>
      <c r="H42" s="320"/>
      <c r="I42" s="320"/>
      <c r="J42" s="320"/>
    </row>
    <row r="43" spans="1:11" x14ac:dyDescent="0.2">
      <c r="A43" s="114" t="s">
        <v>408</v>
      </c>
      <c r="B43" s="115" t="s">
        <v>409</v>
      </c>
      <c r="C43" s="116">
        <v>1559464.4</v>
      </c>
      <c r="D43" s="117">
        <v>0.15279999999999999</v>
      </c>
      <c r="H43" s="320"/>
      <c r="I43" s="320"/>
    </row>
    <row r="44" spans="1:11" x14ac:dyDescent="0.2">
      <c r="A44" s="114" t="s">
        <v>562</v>
      </c>
      <c r="B44" s="115" t="s">
        <v>426</v>
      </c>
      <c r="C44" s="116">
        <v>479347</v>
      </c>
      <c r="D44" s="117">
        <f>+C44/C62</f>
        <v>4.022807229921177E-2</v>
      </c>
      <c r="H44" s="320"/>
      <c r="I44" s="320"/>
      <c r="J44" s="320"/>
    </row>
    <row r="45" spans="1:11" x14ac:dyDescent="0.2">
      <c r="A45" s="321" t="s">
        <v>523</v>
      </c>
      <c r="B45" s="323" t="s">
        <v>524</v>
      </c>
      <c r="C45" s="326"/>
      <c r="D45" s="339"/>
      <c r="H45" s="320"/>
      <c r="I45" s="320"/>
      <c r="J45" s="9"/>
    </row>
    <row r="46" spans="1:11" hidden="1" x14ac:dyDescent="0.2">
      <c r="A46" s="321"/>
      <c r="B46" s="323"/>
      <c r="C46" s="327"/>
      <c r="D46" s="339"/>
      <c r="H46" s="320"/>
      <c r="I46" s="320"/>
    </row>
    <row r="47" spans="1:11" hidden="1" x14ac:dyDescent="0.2">
      <c r="A47" s="321" t="s">
        <v>539</v>
      </c>
      <c r="B47" s="323"/>
      <c r="C47" s="327">
        <v>711361.87</v>
      </c>
      <c r="D47" s="339"/>
      <c r="H47" s="320"/>
      <c r="I47" s="320"/>
    </row>
    <row r="48" spans="1:11" hidden="1" x14ac:dyDescent="0.2">
      <c r="A48" s="114"/>
      <c r="B48" s="335"/>
      <c r="C48" s="294"/>
      <c r="D48" s="339"/>
      <c r="H48" s="320"/>
      <c r="I48" s="320"/>
    </row>
    <row r="49" spans="1:10" hidden="1" x14ac:dyDescent="0.2">
      <c r="A49" s="114"/>
      <c r="B49" s="335"/>
      <c r="C49" s="294"/>
      <c r="D49" s="339"/>
      <c r="H49" s="320"/>
      <c r="I49" s="320"/>
    </row>
    <row r="50" spans="1:10" hidden="1" x14ac:dyDescent="0.2">
      <c r="A50" s="114"/>
      <c r="B50" s="335"/>
      <c r="C50" s="294"/>
      <c r="D50" s="339"/>
      <c r="H50" s="320"/>
      <c r="I50" s="320"/>
    </row>
    <row r="51" spans="1:10" hidden="1" x14ac:dyDescent="0.2">
      <c r="A51" s="114"/>
      <c r="B51" s="335"/>
      <c r="C51" s="294"/>
      <c r="D51" s="339"/>
      <c r="H51" s="320"/>
      <c r="I51" s="320"/>
    </row>
    <row r="52" spans="1:10" hidden="1" x14ac:dyDescent="0.2">
      <c r="A52" s="114"/>
      <c r="B52" s="335"/>
      <c r="C52" s="294"/>
      <c r="D52" s="339"/>
      <c r="H52" s="320"/>
      <c r="I52" s="320"/>
    </row>
    <row r="53" spans="1:10" hidden="1" x14ac:dyDescent="0.2">
      <c r="A53" s="114"/>
      <c r="B53" s="335"/>
      <c r="C53" s="294"/>
      <c r="D53" s="339"/>
      <c r="H53" s="320"/>
      <c r="I53" s="320"/>
    </row>
    <row r="54" spans="1:10" hidden="1" x14ac:dyDescent="0.2">
      <c r="A54" s="114"/>
      <c r="B54" s="335"/>
      <c r="C54" s="294"/>
      <c r="D54" s="339"/>
      <c r="H54" s="320"/>
      <c r="I54" s="320"/>
    </row>
    <row r="55" spans="1:10" hidden="1" x14ac:dyDescent="0.2">
      <c r="A55" s="114"/>
      <c r="B55" s="335"/>
      <c r="C55" s="294"/>
      <c r="D55" s="339"/>
      <c r="H55" s="320"/>
      <c r="I55" s="320"/>
    </row>
    <row r="56" spans="1:10" hidden="1" x14ac:dyDescent="0.2">
      <c r="A56" s="114"/>
      <c r="B56" s="335"/>
      <c r="C56" s="294"/>
      <c r="D56" s="339"/>
      <c r="H56" s="320"/>
      <c r="I56" s="320"/>
    </row>
    <row r="57" spans="1:10" hidden="1" x14ac:dyDescent="0.2">
      <c r="A57" s="114"/>
      <c r="B57" s="335"/>
      <c r="C57" s="294"/>
      <c r="D57" s="339"/>
      <c r="H57" s="320"/>
      <c r="I57" s="320"/>
    </row>
    <row r="58" spans="1:10" hidden="1" x14ac:dyDescent="0.2">
      <c r="A58" s="114"/>
      <c r="B58" s="335"/>
      <c r="C58" s="294"/>
      <c r="D58" s="339"/>
      <c r="H58" s="320"/>
      <c r="I58" s="320"/>
    </row>
    <row r="59" spans="1:10" hidden="1" x14ac:dyDescent="0.2">
      <c r="A59" s="114"/>
      <c r="B59" s="335"/>
      <c r="C59" s="294"/>
      <c r="D59" s="339"/>
      <c r="H59" s="320"/>
      <c r="I59" s="320"/>
    </row>
    <row r="60" spans="1:10" hidden="1" x14ac:dyDescent="0.2">
      <c r="A60" s="114"/>
      <c r="B60" s="335"/>
      <c r="C60" s="294"/>
      <c r="D60" s="339"/>
      <c r="H60" s="320"/>
      <c r="I60" s="320"/>
    </row>
    <row r="61" spans="1:10" x14ac:dyDescent="0.2">
      <c r="A61" s="114"/>
      <c r="B61" s="336"/>
      <c r="C61" s="294"/>
      <c r="D61" s="339"/>
      <c r="H61" s="320"/>
      <c r="I61" s="320"/>
      <c r="J61" s="320"/>
    </row>
    <row r="62" spans="1:10" x14ac:dyDescent="0.2">
      <c r="A62" s="118"/>
      <c r="B62" s="118" t="s">
        <v>305</v>
      </c>
      <c r="C62" s="337">
        <f>C38+C39+C40+C41+C42+C43+C44</f>
        <v>11915733.780000001</v>
      </c>
      <c r="D62" s="338">
        <f>SUM(D38:D61)</f>
        <v>1.8267740444600631</v>
      </c>
      <c r="H62" s="320"/>
      <c r="I62" s="320"/>
    </row>
    <row r="63" spans="1:10" x14ac:dyDescent="0.2">
      <c r="H63" s="320"/>
      <c r="I63" s="320"/>
    </row>
    <row r="64" spans="1:10" x14ac:dyDescent="0.2">
      <c r="H64" s="320"/>
      <c r="I64" s="320"/>
    </row>
    <row r="65" spans="8:9" x14ac:dyDescent="0.2">
      <c r="H65" s="320"/>
      <c r="I65" s="320"/>
    </row>
    <row r="66" spans="8:9" x14ac:dyDescent="0.2">
      <c r="H66" s="320"/>
      <c r="I66" s="320"/>
    </row>
  </sheetData>
  <mergeCells count="2">
    <mergeCell ref="A5:B5"/>
    <mergeCell ref="A35:B3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7 D37" xr:uid="{00000000-0002-0000-1600-000000000000}"/>
    <dataValidation allowBlank="1" showInputMessage="1" showErrorMessage="1" prompt="Importe (saldo final) de las adquisiciones de bienes muebles e inmuebles efectuadas en el periodo al que corresponde la cuenta pública presentada." sqref="C7 C37" xr:uid="{00000000-0002-0000-1600-000001000000}"/>
    <dataValidation allowBlank="1" showInputMessage="1" showErrorMessage="1" prompt="Corresponde al nombre o descripción de la cuenta de acuerdo al Plan de Cuentas emitido por el CONAC." sqref="B7 B37" xr:uid="{00000000-0002-0000-1600-000002000000}"/>
    <dataValidation allowBlank="1" showInputMessage="1" showErrorMessage="1" prompt="Corresponde al número de la cuenta de acuerdo al Plan de Cuentas emitido por el CONAC (DOF 23/12/2015)." sqref="A37" xr:uid="{00000000-0002-0000-1600-000003000000}"/>
    <dataValidation allowBlank="1" showInputMessage="1" showErrorMessage="1" prompt="Corresponde al número de la cuenta de acuerdo al Plan de Cuentas emitido por el CONAC." sqref="A7" xr:uid="{00000000-0002-0000-1600-000004000000}"/>
  </dataValidations>
  <pageMargins left="0.70866141732283472" right="0.11811023622047245" top="0.74803149606299213" bottom="0.74803149606299213" header="0.31496062992125984" footer="0.31496062992125984"/>
  <pageSetup scale="9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43"/>
  <sheetViews>
    <sheetView zoomScaleNormal="100" zoomScaleSheetLayoutView="100" workbookViewId="0">
      <pane ySplit="8" topLeftCell="A30" activePane="bottomLeft" state="frozen"/>
      <selection pane="bottomLeft" activeCell="D41" sqref="D41"/>
    </sheetView>
  </sheetViews>
  <sheetFormatPr baseColWidth="10" defaultRowHeight="11.25" x14ac:dyDescent="0.2"/>
  <cols>
    <col min="1" max="1" width="11.7109375" style="159" customWidth="1"/>
    <col min="2" max="2" width="68" style="159" customWidth="1"/>
    <col min="3" max="3" width="17.7109375" style="120" customWidth="1"/>
    <col min="4" max="4" width="17.7109375" style="252" customWidth="1"/>
    <col min="5" max="16384" width="11.42578125" style="252"/>
  </cols>
  <sheetData>
    <row r="1" spans="1:4" s="42" customFormat="1" x14ac:dyDescent="0.2">
      <c r="A1" s="73" t="s">
        <v>43</v>
      </c>
      <c r="B1" s="73"/>
      <c r="C1" s="107"/>
    </row>
    <row r="2" spans="1:4" s="42" customFormat="1" x14ac:dyDescent="0.2">
      <c r="A2" s="73" t="s">
        <v>0</v>
      </c>
      <c r="B2" s="73"/>
      <c r="C2" s="107"/>
    </row>
    <row r="3" spans="1:4" s="42" customFormat="1" x14ac:dyDescent="0.2">
      <c r="A3" s="73"/>
      <c r="B3" s="73"/>
      <c r="C3" s="107"/>
    </row>
    <row r="4" spans="1:4" s="42" customFormat="1" x14ac:dyDescent="0.2">
      <c r="A4" s="73"/>
      <c r="B4" s="73"/>
      <c r="C4" s="107"/>
    </row>
    <row r="5" spans="1:4" s="42" customFormat="1" x14ac:dyDescent="0.2">
      <c r="C5" s="107"/>
    </row>
    <row r="6" spans="1:4" s="42" customFormat="1" ht="11.25" customHeight="1" x14ac:dyDescent="0.2">
      <c r="A6" s="385" t="s">
        <v>284</v>
      </c>
      <c r="B6" s="386"/>
      <c r="C6" s="107"/>
      <c r="D6" s="265" t="s">
        <v>241</v>
      </c>
    </row>
    <row r="7" spans="1:4" x14ac:dyDescent="0.2">
      <c r="A7" s="111"/>
      <c r="B7" s="111"/>
      <c r="C7" s="112"/>
    </row>
    <row r="8" spans="1:4" ht="15" customHeight="1" x14ac:dyDescent="0.2">
      <c r="A8" s="15" t="s">
        <v>46</v>
      </c>
      <c r="B8" s="220" t="s">
        <v>47</v>
      </c>
      <c r="C8" s="291" t="s">
        <v>74</v>
      </c>
      <c r="D8" s="291" t="s">
        <v>75</v>
      </c>
    </row>
    <row r="9" spans="1:4" x14ac:dyDescent="0.2">
      <c r="A9" s="292">
        <v>5500</v>
      </c>
      <c r="B9" s="293" t="s">
        <v>314</v>
      </c>
      <c r="C9" s="221">
        <f>SUM(C10:C40)</f>
        <v>0</v>
      </c>
      <c r="D9" s="318">
        <f>SUM(D10:D40)</f>
        <v>65816.95</v>
      </c>
    </row>
    <row r="10" spans="1:4" s="260" customFormat="1" x14ac:dyDescent="0.2">
      <c r="A10" s="295">
        <v>5510</v>
      </c>
      <c r="B10" s="296" t="s">
        <v>200</v>
      </c>
      <c r="C10" s="294">
        <v>0</v>
      </c>
      <c r="D10" s="317">
        <v>0</v>
      </c>
    </row>
    <row r="11" spans="1:4" s="260" customFormat="1" x14ac:dyDescent="0.2">
      <c r="A11" s="295">
        <v>5511</v>
      </c>
      <c r="B11" s="296" t="s">
        <v>315</v>
      </c>
      <c r="C11" s="294">
        <v>0</v>
      </c>
      <c r="D11" s="317">
        <v>0</v>
      </c>
    </row>
    <row r="12" spans="1:4" s="260" customFormat="1" x14ac:dyDescent="0.2">
      <c r="A12" s="295">
        <v>5512</v>
      </c>
      <c r="B12" s="296" t="s">
        <v>316</v>
      </c>
      <c r="C12" s="294">
        <v>0</v>
      </c>
      <c r="D12" s="317">
        <v>0</v>
      </c>
    </row>
    <row r="13" spans="1:4" s="260" customFormat="1" x14ac:dyDescent="0.2">
      <c r="A13" s="295">
        <v>5513</v>
      </c>
      <c r="B13" s="296" t="s">
        <v>317</v>
      </c>
      <c r="C13" s="294">
        <v>0</v>
      </c>
      <c r="D13" s="317">
        <v>0</v>
      </c>
    </row>
    <row r="14" spans="1:4" s="260" customFormat="1" x14ac:dyDescent="0.2">
      <c r="A14" s="295">
        <v>5514</v>
      </c>
      <c r="B14" s="296" t="s">
        <v>318</v>
      </c>
      <c r="C14" s="294">
        <v>0</v>
      </c>
      <c r="D14" s="317">
        <v>0</v>
      </c>
    </row>
    <row r="15" spans="1:4" s="260" customFormat="1" x14ac:dyDescent="0.2">
      <c r="A15" s="295">
        <v>5515</v>
      </c>
      <c r="B15" s="296" t="s">
        <v>319</v>
      </c>
      <c r="C15" s="294">
        <v>0</v>
      </c>
      <c r="D15" s="317">
        <v>0</v>
      </c>
    </row>
    <row r="16" spans="1:4" s="260" customFormat="1" x14ac:dyDescent="0.2">
      <c r="A16" s="295">
        <v>5516</v>
      </c>
      <c r="B16" s="296" t="s">
        <v>320</v>
      </c>
      <c r="C16" s="294">
        <v>0</v>
      </c>
      <c r="D16" s="317">
        <v>0</v>
      </c>
    </row>
    <row r="17" spans="1:4" s="260" customFormat="1" x14ac:dyDescent="0.2">
      <c r="A17" s="295">
        <v>5517</v>
      </c>
      <c r="B17" s="296" t="s">
        <v>321</v>
      </c>
      <c r="C17" s="294">
        <v>0</v>
      </c>
      <c r="D17" s="317">
        <v>0</v>
      </c>
    </row>
    <row r="18" spans="1:4" s="260" customFormat="1" x14ac:dyDescent="0.2">
      <c r="A18" s="295">
        <v>5518</v>
      </c>
      <c r="B18" s="296" t="s">
        <v>322</v>
      </c>
      <c r="C18" s="294">
        <v>0</v>
      </c>
      <c r="D18" s="317">
        <v>0</v>
      </c>
    </row>
    <row r="19" spans="1:4" s="260" customFormat="1" x14ac:dyDescent="0.2">
      <c r="A19" s="295">
        <v>5520</v>
      </c>
      <c r="B19" s="296" t="s">
        <v>201</v>
      </c>
      <c r="C19" s="294">
        <v>0</v>
      </c>
      <c r="D19" s="317">
        <v>0</v>
      </c>
    </row>
    <row r="20" spans="1:4" s="260" customFormat="1" x14ac:dyDescent="0.2">
      <c r="A20" s="295">
        <v>5521</v>
      </c>
      <c r="B20" s="296" t="s">
        <v>323</v>
      </c>
      <c r="C20" s="294">
        <v>0</v>
      </c>
      <c r="D20" s="317">
        <v>0</v>
      </c>
    </row>
    <row r="21" spans="1:4" s="260" customFormat="1" x14ac:dyDescent="0.2">
      <c r="A21" s="295">
        <v>5522</v>
      </c>
      <c r="B21" s="296" t="s">
        <v>324</v>
      </c>
      <c r="C21" s="294">
        <v>0</v>
      </c>
      <c r="D21" s="317">
        <v>0</v>
      </c>
    </row>
    <row r="22" spans="1:4" s="260" customFormat="1" x14ac:dyDescent="0.2">
      <c r="A22" s="295">
        <v>5530</v>
      </c>
      <c r="B22" s="296" t="s">
        <v>202</v>
      </c>
      <c r="C22" s="294">
        <v>0</v>
      </c>
      <c r="D22" s="317">
        <v>0</v>
      </c>
    </row>
    <row r="23" spans="1:4" s="260" customFormat="1" x14ac:dyDescent="0.2">
      <c r="A23" s="295">
        <v>5531</v>
      </c>
      <c r="B23" s="296" t="s">
        <v>325</v>
      </c>
      <c r="C23" s="294">
        <v>0</v>
      </c>
      <c r="D23" s="317">
        <v>0</v>
      </c>
    </row>
    <row r="24" spans="1:4" s="260" customFormat="1" x14ac:dyDescent="0.2">
      <c r="A24" s="295">
        <v>5532</v>
      </c>
      <c r="B24" s="296" t="s">
        <v>326</v>
      </c>
      <c r="C24" s="294">
        <v>0</v>
      </c>
      <c r="D24" s="317">
        <v>0</v>
      </c>
    </row>
    <row r="25" spans="1:4" s="260" customFormat="1" x14ac:dyDescent="0.2">
      <c r="A25" s="295">
        <v>5533</v>
      </c>
      <c r="B25" s="296" t="s">
        <v>327</v>
      </c>
      <c r="C25" s="294">
        <v>0</v>
      </c>
      <c r="D25" s="317">
        <v>0</v>
      </c>
    </row>
    <row r="26" spans="1:4" s="260" customFormat="1" x14ac:dyDescent="0.2">
      <c r="A26" s="295">
        <v>5534</v>
      </c>
      <c r="B26" s="296" t="s">
        <v>328</v>
      </c>
      <c r="C26" s="294">
        <v>0</v>
      </c>
      <c r="D26" s="317">
        <v>0</v>
      </c>
    </row>
    <row r="27" spans="1:4" s="260" customFormat="1" x14ac:dyDescent="0.2">
      <c r="A27" s="295">
        <v>5535</v>
      </c>
      <c r="B27" s="296" t="s">
        <v>329</v>
      </c>
      <c r="C27" s="294">
        <v>0</v>
      </c>
      <c r="D27" s="317">
        <v>0</v>
      </c>
    </row>
    <row r="28" spans="1:4" s="260" customFormat="1" x14ac:dyDescent="0.2">
      <c r="A28" s="295">
        <v>5540</v>
      </c>
      <c r="B28" s="296" t="s">
        <v>203</v>
      </c>
      <c r="C28" s="294">
        <v>0</v>
      </c>
      <c r="D28" s="317">
        <v>0</v>
      </c>
    </row>
    <row r="29" spans="1:4" s="260" customFormat="1" x14ac:dyDescent="0.2">
      <c r="A29" s="295">
        <v>5541</v>
      </c>
      <c r="B29" s="296" t="s">
        <v>203</v>
      </c>
      <c r="C29" s="294">
        <v>0</v>
      </c>
      <c r="D29" s="317">
        <v>0</v>
      </c>
    </row>
    <row r="30" spans="1:4" s="260" customFormat="1" x14ac:dyDescent="0.2">
      <c r="A30" s="295">
        <v>5550</v>
      </c>
      <c r="B30" s="297" t="s">
        <v>204</v>
      </c>
      <c r="C30" s="294">
        <v>0</v>
      </c>
      <c r="D30" s="317">
        <v>0</v>
      </c>
    </row>
    <row r="31" spans="1:4" s="260" customFormat="1" x14ac:dyDescent="0.2">
      <c r="A31" s="295">
        <v>5551</v>
      </c>
      <c r="B31" s="297" t="s">
        <v>204</v>
      </c>
      <c r="C31" s="294">
        <v>0</v>
      </c>
      <c r="D31" s="317">
        <v>0</v>
      </c>
    </row>
    <row r="32" spans="1:4" s="260" customFormat="1" x14ac:dyDescent="0.2">
      <c r="A32" s="295">
        <v>5590</v>
      </c>
      <c r="B32" s="297" t="s">
        <v>226</v>
      </c>
      <c r="C32" s="294">
        <v>0</v>
      </c>
      <c r="D32" s="317">
        <v>0</v>
      </c>
    </row>
    <row r="33" spans="1:4" s="260" customFormat="1" x14ac:dyDescent="0.2">
      <c r="A33" s="295">
        <v>5591</v>
      </c>
      <c r="B33" s="297" t="s">
        <v>330</v>
      </c>
      <c r="C33" s="294">
        <v>0</v>
      </c>
      <c r="D33" s="317">
        <v>0</v>
      </c>
    </row>
    <row r="34" spans="1:4" s="260" customFormat="1" x14ac:dyDescent="0.2">
      <c r="A34" s="295">
        <v>5592</v>
      </c>
      <c r="B34" s="297" t="s">
        <v>331</v>
      </c>
      <c r="C34" s="294">
        <v>0</v>
      </c>
      <c r="D34" s="317">
        <v>0</v>
      </c>
    </row>
    <row r="35" spans="1:4" s="260" customFormat="1" x14ac:dyDescent="0.2">
      <c r="A35" s="295">
        <v>5593</v>
      </c>
      <c r="B35" s="297" t="s">
        <v>332</v>
      </c>
      <c r="C35" s="294">
        <v>0</v>
      </c>
      <c r="D35" s="317">
        <v>0</v>
      </c>
    </row>
    <row r="36" spans="1:4" s="260" customFormat="1" x14ac:dyDescent="0.2">
      <c r="A36" s="295">
        <v>5594</v>
      </c>
      <c r="B36" s="297" t="s">
        <v>333</v>
      </c>
      <c r="C36" s="294">
        <v>0</v>
      </c>
      <c r="D36" s="317">
        <v>0</v>
      </c>
    </row>
    <row r="37" spans="1:4" s="260" customFormat="1" x14ac:dyDescent="0.2">
      <c r="A37" s="295">
        <v>5595</v>
      </c>
      <c r="B37" s="297" t="s">
        <v>334</v>
      </c>
      <c r="C37" s="294">
        <v>0</v>
      </c>
      <c r="D37" s="317">
        <v>0</v>
      </c>
    </row>
    <row r="38" spans="1:4" s="260" customFormat="1" x14ac:dyDescent="0.2">
      <c r="A38" s="295">
        <v>5596</v>
      </c>
      <c r="B38" s="297" t="s">
        <v>335</v>
      </c>
      <c r="C38" s="294">
        <v>0</v>
      </c>
      <c r="D38" s="317">
        <v>0</v>
      </c>
    </row>
    <row r="39" spans="1:4" s="260" customFormat="1" x14ac:dyDescent="0.2">
      <c r="A39" s="295">
        <v>5597</v>
      </c>
      <c r="B39" s="297" t="s">
        <v>336</v>
      </c>
      <c r="C39" s="294">
        <v>0</v>
      </c>
      <c r="D39" s="317">
        <v>0</v>
      </c>
    </row>
    <row r="40" spans="1:4" s="260" customFormat="1" x14ac:dyDescent="0.2">
      <c r="A40" s="295">
        <v>5599</v>
      </c>
      <c r="B40" s="297" t="s">
        <v>337</v>
      </c>
      <c r="C40" s="294">
        <v>0</v>
      </c>
      <c r="D40" s="317">
        <v>65816.95</v>
      </c>
    </row>
    <row r="41" spans="1:4" s="260" customFormat="1" x14ac:dyDescent="0.2">
      <c r="A41" s="292">
        <v>5600</v>
      </c>
      <c r="B41" s="298" t="s">
        <v>338</v>
      </c>
      <c r="C41" s="221">
        <f>SUM(C42:C43)</f>
        <v>0</v>
      </c>
      <c r="D41" s="318">
        <f>SUM(D42:D43)</f>
        <v>0</v>
      </c>
    </row>
    <row r="42" spans="1:4" s="260" customFormat="1" x14ac:dyDescent="0.2">
      <c r="A42" s="295">
        <v>5610</v>
      </c>
      <c r="B42" s="297" t="s">
        <v>339</v>
      </c>
      <c r="C42" s="294">
        <v>0</v>
      </c>
      <c r="D42" s="317">
        <v>0</v>
      </c>
    </row>
    <row r="43" spans="1:4" s="260" customFormat="1" x14ac:dyDescent="0.2">
      <c r="A43" s="299">
        <v>5611</v>
      </c>
      <c r="B43" s="300" t="s">
        <v>340</v>
      </c>
      <c r="C43" s="301">
        <v>0</v>
      </c>
      <c r="D43" s="319">
        <v>0</v>
      </c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 xr:uid="{00000000-0002-0000-1700-000000000000}"/>
    <dataValidation allowBlank="1" showInputMessage="1" showErrorMessage="1" prompt="Importe final del periodo que corresponde la cuenta pública presentada (mensual:  enero, febrero, marzo, etc.; trimestral: 1er, 2do, 3ro. o 4to.)." sqref="D8" xr:uid="{00000000-0002-0000-1700-000001000000}"/>
    <dataValidation allowBlank="1" showInputMessage="1" showErrorMessage="1" prompt="Saldo al 31 de diciembre del año anterior a la cuenta pública que se presenta." sqref="C8" xr:uid="{00000000-0002-0000-1700-000002000000}"/>
    <dataValidation allowBlank="1" showInputMessage="1" showErrorMessage="1" prompt="Corresponde al número de la cuenta de acuerdo al Plan de Cuentas emitido por el CONAC." sqref="A8" xr:uid="{00000000-0002-0000-1700-000003000000}"/>
  </dataValidations>
  <pageMargins left="0.31496062992125984" right="0" top="0.74803149606299213" bottom="0.74803149606299213" header="0.31496062992125984" footer="0.31496062992125984"/>
  <pageSetup scale="8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D25"/>
  <sheetViews>
    <sheetView workbookViewId="0">
      <selection activeCell="C25" sqref="C25"/>
    </sheetView>
  </sheetViews>
  <sheetFormatPr baseColWidth="10" defaultRowHeight="11.25" x14ac:dyDescent="0.2"/>
  <cols>
    <col min="1" max="1" width="20.7109375" style="212" customWidth="1"/>
    <col min="2" max="2" width="50.7109375" style="212" customWidth="1"/>
    <col min="3" max="3" width="17.7109375" style="212" customWidth="1"/>
    <col min="4" max="16384" width="11.42578125" style="212"/>
  </cols>
  <sheetData>
    <row r="1" spans="1:3" x14ac:dyDescent="0.2">
      <c r="A1" s="73" t="s">
        <v>43</v>
      </c>
    </row>
    <row r="2" spans="1:3" x14ac:dyDescent="0.2">
      <c r="A2" s="73"/>
    </row>
    <row r="3" spans="1:3" s="243" customFormat="1" x14ac:dyDescent="0.2">
      <c r="A3" s="73"/>
    </row>
    <row r="4" spans="1:3" x14ac:dyDescent="0.2">
      <c r="A4" s="73"/>
    </row>
    <row r="5" spans="1:3" ht="11.25" customHeight="1" x14ac:dyDescent="0.2">
      <c r="A5" s="247" t="s">
        <v>218</v>
      </c>
      <c r="B5" s="248"/>
      <c r="C5" s="244" t="s">
        <v>234</v>
      </c>
    </row>
    <row r="6" spans="1:3" x14ac:dyDescent="0.2">
      <c r="A6" s="250"/>
      <c r="B6" s="250"/>
      <c r="C6" s="251"/>
    </row>
    <row r="7" spans="1:3" ht="15" customHeight="1" x14ac:dyDescent="0.2">
      <c r="A7" s="15" t="s">
        <v>46</v>
      </c>
      <c r="B7" s="16" t="s">
        <v>47</v>
      </c>
      <c r="C7" s="16" t="s">
        <v>53</v>
      </c>
    </row>
    <row r="8" spans="1:3" x14ac:dyDescent="0.2">
      <c r="A8" s="343">
        <v>900001</v>
      </c>
      <c r="B8" s="344" t="s">
        <v>206</v>
      </c>
      <c r="C8" s="221">
        <v>118672283.26000001</v>
      </c>
    </row>
    <row r="9" spans="1:3" x14ac:dyDescent="0.2">
      <c r="A9" s="343">
        <v>900002</v>
      </c>
      <c r="B9" s="345" t="s">
        <v>207</v>
      </c>
      <c r="C9" s="221">
        <f>C13+C14</f>
        <v>3148101.69</v>
      </c>
    </row>
    <row r="10" spans="1:3" x14ac:dyDescent="0.2">
      <c r="A10" s="346">
        <v>4320</v>
      </c>
      <c r="B10" s="347" t="s">
        <v>208</v>
      </c>
      <c r="C10" s="348">
        <v>0</v>
      </c>
    </row>
    <row r="11" spans="1:3" ht="22.5" x14ac:dyDescent="0.2">
      <c r="A11" s="346">
        <v>4330</v>
      </c>
      <c r="B11" s="347" t="s">
        <v>209</v>
      </c>
      <c r="C11" s="348">
        <v>0</v>
      </c>
    </row>
    <row r="12" spans="1:3" x14ac:dyDescent="0.2">
      <c r="A12" s="346">
        <v>4340</v>
      </c>
      <c r="B12" s="347" t="s">
        <v>210</v>
      </c>
      <c r="C12" s="348">
        <v>0</v>
      </c>
    </row>
    <row r="13" spans="1:3" x14ac:dyDescent="0.2">
      <c r="A13" s="346">
        <v>4399</v>
      </c>
      <c r="B13" s="347" t="s">
        <v>211</v>
      </c>
      <c r="C13" s="348">
        <v>168035.11</v>
      </c>
    </row>
    <row r="14" spans="1:3" x14ac:dyDescent="0.2">
      <c r="A14" s="349">
        <v>4400</v>
      </c>
      <c r="B14" s="347" t="s">
        <v>212</v>
      </c>
      <c r="C14" s="348">
        <f>407785.76+2572280.82</f>
        <v>2980066.58</v>
      </c>
    </row>
    <row r="15" spans="1:3" x14ac:dyDescent="0.2">
      <c r="A15" s="343">
        <v>900003</v>
      </c>
      <c r="B15" s="345" t="s">
        <v>213</v>
      </c>
      <c r="C15" s="221">
        <f>C19</f>
        <v>0</v>
      </c>
    </row>
    <row r="16" spans="1:3" x14ac:dyDescent="0.2">
      <c r="A16" s="350">
        <v>52</v>
      </c>
      <c r="B16" s="347" t="s">
        <v>214</v>
      </c>
      <c r="C16" s="348">
        <v>0</v>
      </c>
    </row>
    <row r="17" spans="1:4" x14ac:dyDescent="0.2">
      <c r="A17" s="350">
        <v>62</v>
      </c>
      <c r="B17" s="347" t="s">
        <v>215</v>
      </c>
      <c r="C17" s="348">
        <v>0</v>
      </c>
    </row>
    <row r="18" spans="1:4" x14ac:dyDescent="0.2">
      <c r="A18" s="351" t="s">
        <v>563</v>
      </c>
      <c r="B18" s="347" t="s">
        <v>216</v>
      </c>
      <c r="C18" s="348"/>
    </row>
    <row r="19" spans="1:4" x14ac:dyDescent="0.2">
      <c r="A19" s="349">
        <v>4500</v>
      </c>
      <c r="B19" s="352" t="s">
        <v>224</v>
      </c>
      <c r="C19" s="348">
        <v>0</v>
      </c>
    </row>
    <row r="20" spans="1:4" x14ac:dyDescent="0.2">
      <c r="A20" s="224">
        <v>900004</v>
      </c>
      <c r="B20" s="222" t="s">
        <v>217</v>
      </c>
      <c r="C20" s="223">
        <f>+C8+C9-C15</f>
        <v>121820384.95</v>
      </c>
    </row>
    <row r="22" spans="1:4" x14ac:dyDescent="0.2">
      <c r="D22" s="9"/>
    </row>
    <row r="25" spans="1:4" x14ac:dyDescent="0.2">
      <c r="C25" s="9"/>
    </row>
  </sheetData>
  <dataValidations disablePrompts="1" count="2">
    <dataValidation allowBlank="1" showInputMessage="1" showErrorMessage="1" prompt="Corresponde al nombre o descripción de la cuenta de acuerdo al Plan de Cuentas emitido por el CONAC." sqref="B7" xr:uid="{00000000-0002-0000-1800-000000000000}"/>
    <dataValidation allowBlank="1" showInputMessage="1" showErrorMessage="1" prompt="Corresponde al número de la cuenta de acuerdo al Plan de Cuentas emitido por el CONAC. y Clasificador por Rubros de Ingreso. (DOF-2-ene-13)." sqref="A7" xr:uid="{00000000-0002-0000-1800-000001000000}"/>
  </dataValidation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37"/>
  <sheetViews>
    <sheetView topLeftCell="A6" zoomScale="90" zoomScaleNormal="90" workbookViewId="0">
      <selection activeCell="H16" sqref="H16"/>
    </sheetView>
  </sheetViews>
  <sheetFormatPr baseColWidth="10" defaultRowHeight="11.25" x14ac:dyDescent="0.2"/>
  <cols>
    <col min="1" max="1" width="13.85546875" style="212" customWidth="1"/>
    <col min="2" max="2" width="46.5703125" style="212" customWidth="1"/>
    <col min="3" max="3" width="17.7109375" style="9" customWidth="1"/>
    <col min="4" max="4" width="6.7109375" style="212" customWidth="1"/>
    <col min="5" max="5" width="11.42578125" style="212"/>
    <col min="6" max="7" width="13.7109375" style="212" bestFit="1" customWidth="1"/>
    <col min="8" max="8" width="12" style="368" bestFit="1" customWidth="1"/>
    <col min="9" max="16384" width="11.42578125" style="212"/>
  </cols>
  <sheetData>
    <row r="1" spans="1:8" x14ac:dyDescent="0.2">
      <c r="A1" s="73" t="s">
        <v>43</v>
      </c>
    </row>
    <row r="2" spans="1:8" x14ac:dyDescent="0.2">
      <c r="A2" s="73"/>
    </row>
    <row r="3" spans="1:8" s="243" customFormat="1" x14ac:dyDescent="0.2">
      <c r="A3" s="73"/>
      <c r="C3" s="9"/>
      <c r="H3" s="368"/>
    </row>
    <row r="4" spans="1:8" x14ac:dyDescent="0.2">
      <c r="A4" s="73"/>
    </row>
    <row r="5" spans="1:8" ht="11.25" customHeight="1" x14ac:dyDescent="0.2">
      <c r="A5" s="247" t="s">
        <v>219</v>
      </c>
      <c r="B5" s="248"/>
      <c r="C5" s="342" t="s">
        <v>235</v>
      </c>
    </row>
    <row r="6" spans="1:8" ht="11.25" customHeight="1" x14ac:dyDescent="0.2">
      <c r="A6" s="340"/>
      <c r="B6" s="49"/>
      <c r="C6" s="341"/>
    </row>
    <row r="7" spans="1:8" ht="15" customHeight="1" x14ac:dyDescent="0.2">
      <c r="A7" s="15" t="s">
        <v>46</v>
      </c>
      <c r="B7" s="16" t="s">
        <v>47</v>
      </c>
      <c r="C7" s="40" t="s">
        <v>53</v>
      </c>
      <c r="F7" s="368"/>
    </row>
    <row r="8" spans="1:8" x14ac:dyDescent="0.2">
      <c r="A8" s="353">
        <v>900001</v>
      </c>
      <c r="B8" s="354" t="s">
        <v>184</v>
      </c>
      <c r="C8" s="355">
        <v>133263610.34999999</v>
      </c>
      <c r="F8" s="368"/>
      <c r="G8" s="368"/>
    </row>
    <row r="9" spans="1:8" x14ac:dyDescent="0.2">
      <c r="A9" s="353">
        <v>900002</v>
      </c>
      <c r="B9" s="354" t="s">
        <v>185</v>
      </c>
      <c r="C9" s="355">
        <f>C10+C13+C14+C15+C16+C18+C25+C12</f>
        <v>15088844.650000002</v>
      </c>
      <c r="F9" s="368"/>
      <c r="G9" s="368"/>
    </row>
    <row r="10" spans="1:8" x14ac:dyDescent="0.2">
      <c r="A10" s="346">
        <v>5100</v>
      </c>
      <c r="B10" s="356" t="s">
        <v>186</v>
      </c>
      <c r="C10" s="341">
        <v>407005.74</v>
      </c>
      <c r="F10" s="368"/>
      <c r="G10" s="368"/>
    </row>
    <row r="11" spans="1:8" x14ac:dyDescent="0.2">
      <c r="A11" s="346">
        <v>5200</v>
      </c>
      <c r="B11" s="356" t="s">
        <v>187</v>
      </c>
      <c r="C11" s="341">
        <v>0</v>
      </c>
      <c r="F11" s="368"/>
      <c r="G11" s="368"/>
    </row>
    <row r="12" spans="1:8" x14ac:dyDescent="0.2">
      <c r="A12" s="346">
        <v>5300</v>
      </c>
      <c r="B12" s="356" t="s">
        <v>188</v>
      </c>
      <c r="C12" s="341">
        <v>10538</v>
      </c>
      <c r="F12" s="368"/>
      <c r="G12" s="368"/>
    </row>
    <row r="13" spans="1:8" x14ac:dyDescent="0.2">
      <c r="A13" s="346">
        <v>5400</v>
      </c>
      <c r="B13" s="356" t="s">
        <v>189</v>
      </c>
      <c r="C13" s="341">
        <v>9360085.7300000004</v>
      </c>
      <c r="F13" s="368"/>
      <c r="G13" s="368"/>
    </row>
    <row r="14" spans="1:8" x14ac:dyDescent="0.2">
      <c r="A14" s="346">
        <v>5500</v>
      </c>
      <c r="B14" s="356" t="s">
        <v>190</v>
      </c>
      <c r="C14" s="341">
        <v>1648.68</v>
      </c>
      <c r="F14" s="368"/>
      <c r="G14" s="368"/>
    </row>
    <row r="15" spans="1:8" x14ac:dyDescent="0.2">
      <c r="A15" s="346">
        <v>5600</v>
      </c>
      <c r="B15" s="356" t="s">
        <v>191</v>
      </c>
      <c r="C15" s="341">
        <v>1657108.63</v>
      </c>
      <c r="F15" s="368"/>
      <c r="G15" s="368"/>
    </row>
    <row r="16" spans="1:8" x14ac:dyDescent="0.2">
      <c r="A16" s="346">
        <v>5700</v>
      </c>
      <c r="B16" s="356" t="s">
        <v>192</v>
      </c>
      <c r="C16" s="341">
        <v>162826.79999999999</v>
      </c>
      <c r="F16" s="368"/>
      <c r="G16" s="368"/>
    </row>
    <row r="17" spans="1:7" x14ac:dyDescent="0.2">
      <c r="A17" s="346" t="s">
        <v>233</v>
      </c>
      <c r="B17" s="356" t="s">
        <v>193</v>
      </c>
      <c r="C17" s="341">
        <v>0</v>
      </c>
      <c r="F17" s="368"/>
      <c r="G17" s="368"/>
    </row>
    <row r="18" spans="1:7" x14ac:dyDescent="0.2">
      <c r="A18" s="346">
        <v>5900</v>
      </c>
      <c r="B18" s="356" t="s">
        <v>194</v>
      </c>
      <c r="C18" s="341">
        <v>479347</v>
      </c>
      <c r="F18" s="368"/>
      <c r="G18" s="368"/>
    </row>
    <row r="19" spans="1:7" x14ac:dyDescent="0.2">
      <c r="A19" s="350">
        <v>6200</v>
      </c>
      <c r="B19" s="356" t="s">
        <v>195</v>
      </c>
      <c r="C19" s="341">
        <v>0</v>
      </c>
      <c r="F19" s="368"/>
      <c r="G19" s="369"/>
    </row>
    <row r="20" spans="1:7" x14ac:dyDescent="0.2">
      <c r="A20" s="350">
        <v>7200</v>
      </c>
      <c r="B20" s="356" t="s">
        <v>196</v>
      </c>
      <c r="C20" s="341">
        <v>0</v>
      </c>
      <c r="F20" s="369"/>
      <c r="G20" s="369"/>
    </row>
    <row r="21" spans="1:7" x14ac:dyDescent="0.2">
      <c r="A21" s="350">
        <v>7300</v>
      </c>
      <c r="B21" s="356" t="s">
        <v>197</v>
      </c>
      <c r="C21" s="341">
        <v>0</v>
      </c>
      <c r="F21" s="369"/>
      <c r="G21" s="369"/>
    </row>
    <row r="22" spans="1:7" x14ac:dyDescent="0.2">
      <c r="A22" s="350">
        <v>7500</v>
      </c>
      <c r="B22" s="356" t="s">
        <v>564</v>
      </c>
      <c r="C22" s="341">
        <v>0</v>
      </c>
    </row>
    <row r="23" spans="1:7" ht="22.5" x14ac:dyDescent="0.2">
      <c r="A23" s="350">
        <v>7900</v>
      </c>
      <c r="B23" s="356" t="s">
        <v>198</v>
      </c>
      <c r="C23" s="341">
        <v>0</v>
      </c>
    </row>
    <row r="24" spans="1:7" x14ac:dyDescent="0.2">
      <c r="A24" s="350">
        <v>9100</v>
      </c>
      <c r="B24" s="356" t="s">
        <v>223</v>
      </c>
      <c r="C24" s="341">
        <v>0</v>
      </c>
    </row>
    <row r="25" spans="1:7" x14ac:dyDescent="0.2">
      <c r="A25" s="350">
        <v>9900</v>
      </c>
      <c r="B25" s="356" t="s">
        <v>199</v>
      </c>
      <c r="C25" s="341">
        <v>3010284.07</v>
      </c>
      <c r="F25" s="9"/>
    </row>
    <row r="26" spans="1:7" x14ac:dyDescent="0.2">
      <c r="A26" s="350">
        <v>7400</v>
      </c>
      <c r="B26" s="357" t="s">
        <v>225</v>
      </c>
      <c r="C26" s="341">
        <v>0</v>
      </c>
    </row>
    <row r="27" spans="1:7" x14ac:dyDescent="0.2">
      <c r="A27" s="353">
        <v>900003</v>
      </c>
      <c r="B27" s="354" t="s">
        <v>228</v>
      </c>
      <c r="C27" s="355">
        <f>C28+C34</f>
        <v>3612496.46</v>
      </c>
    </row>
    <row r="28" spans="1:7" ht="22.5" x14ac:dyDescent="0.2">
      <c r="A28" s="346">
        <v>5510</v>
      </c>
      <c r="B28" s="356" t="s">
        <v>200</v>
      </c>
      <c r="C28" s="341">
        <v>3546679.51</v>
      </c>
    </row>
    <row r="29" spans="1:7" x14ac:dyDescent="0.2">
      <c r="A29" s="346">
        <v>5520</v>
      </c>
      <c r="B29" s="356" t="s">
        <v>201</v>
      </c>
      <c r="C29" s="341">
        <v>0</v>
      </c>
    </row>
    <row r="30" spans="1:7" x14ac:dyDescent="0.2">
      <c r="A30" s="346">
        <v>5530</v>
      </c>
      <c r="B30" s="356" t="s">
        <v>202</v>
      </c>
      <c r="C30" s="341">
        <v>0</v>
      </c>
    </row>
    <row r="31" spans="1:7" ht="22.5" x14ac:dyDescent="0.2">
      <c r="A31" s="346">
        <v>5540</v>
      </c>
      <c r="B31" s="356" t="s">
        <v>203</v>
      </c>
      <c r="C31" s="341">
        <v>0</v>
      </c>
    </row>
    <row r="32" spans="1:7" x14ac:dyDescent="0.2">
      <c r="A32" s="346">
        <v>5550</v>
      </c>
      <c r="B32" s="356" t="s">
        <v>204</v>
      </c>
      <c r="C32" s="341">
        <v>0</v>
      </c>
    </row>
    <row r="33" spans="1:7" x14ac:dyDescent="0.2">
      <c r="A33" s="346">
        <v>5590</v>
      </c>
      <c r="B33" s="356" t="s">
        <v>226</v>
      </c>
      <c r="C33" s="341">
        <v>0</v>
      </c>
    </row>
    <row r="34" spans="1:7" x14ac:dyDescent="0.2">
      <c r="A34" s="346">
        <v>5600</v>
      </c>
      <c r="B34" s="357" t="s">
        <v>227</v>
      </c>
      <c r="C34" s="341">
        <v>65816.95</v>
      </c>
      <c r="F34" s="368"/>
      <c r="G34" s="9"/>
    </row>
    <row r="35" spans="1:7" x14ac:dyDescent="0.2">
      <c r="A35" s="327"/>
      <c r="B35" s="327" t="s">
        <v>205</v>
      </c>
      <c r="C35" s="326">
        <f>+C8-C9+C27</f>
        <v>121787262.15999998</v>
      </c>
      <c r="F35" s="320"/>
    </row>
    <row r="36" spans="1:7" x14ac:dyDescent="0.2">
      <c r="F36" s="320"/>
      <c r="G36" s="320"/>
    </row>
    <row r="37" spans="1:7" x14ac:dyDescent="0.2">
      <c r="F37" s="320"/>
    </row>
  </sheetData>
  <dataValidations disablePrompts="1" count="2">
    <dataValidation allowBlank="1" showInputMessage="1" showErrorMessage="1" prompt="Corresponde al nombre o descripción de la cuenta de acuerdo al Plan de Cuentas emitido por el CONAC." sqref="B7" xr:uid="{00000000-0002-0000-1900-000000000000}"/>
    <dataValidation allowBlank="1" showInputMessage="1" showErrorMessage="1" prompt="Corresponde al número de la cuenta de acuerdo al Plan de Cuentas emitido por el CONAC, y Clasificador por objeto del gasto (DOF-22-dic-14)." sqref="A7" xr:uid="{00000000-0002-0000-1900-000001000000}"/>
  </dataValidations>
  <pageMargins left="0.70866141732283472" right="0.51181102362204722" top="0.74803149606299213" bottom="0.74803149606299213" header="0.31496062992125984" footer="0.31496062992125984"/>
  <pageSetup paperSize="9" scale="9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H39"/>
  <sheetViews>
    <sheetView zoomScaleNormal="100" zoomScaleSheetLayoutView="100" workbookViewId="0">
      <selection activeCell="G31" sqref="G31"/>
    </sheetView>
  </sheetViews>
  <sheetFormatPr baseColWidth="10" defaultColWidth="42.140625" defaultRowHeight="11.25" x14ac:dyDescent="0.2"/>
  <cols>
    <col min="1" max="2" width="42.140625" style="8"/>
    <col min="3" max="3" width="18.7109375" style="8" bestFit="1" customWidth="1"/>
    <col min="4" max="4" width="17" style="8" bestFit="1" customWidth="1"/>
    <col min="5" max="5" width="11.7109375" style="8" customWidth="1"/>
    <col min="6" max="16384" width="42.140625" style="8"/>
  </cols>
  <sheetData>
    <row r="1" spans="1:8" x14ac:dyDescent="0.2">
      <c r="E1" s="7" t="s">
        <v>44</v>
      </c>
    </row>
    <row r="2" spans="1:8" ht="15" customHeight="1" x14ac:dyDescent="0.2">
      <c r="A2" s="50" t="s">
        <v>40</v>
      </c>
    </row>
    <row r="3" spans="1:8" x14ac:dyDescent="0.2">
      <c r="A3" s="3"/>
    </row>
    <row r="4" spans="1:8" s="123" customFormat="1" x14ac:dyDescent="0.2">
      <c r="A4" s="122" t="s">
        <v>121</v>
      </c>
    </row>
    <row r="5" spans="1:8" s="123" customFormat="1" ht="12.75" customHeight="1" x14ac:dyDescent="0.2">
      <c r="A5" s="387" t="s">
        <v>122</v>
      </c>
      <c r="B5" s="387"/>
      <c r="C5" s="387"/>
      <c r="D5" s="387"/>
      <c r="E5" s="387"/>
      <c r="H5" s="125"/>
    </row>
    <row r="6" spans="1:8" s="123" customFormat="1" x14ac:dyDescent="0.2">
      <c r="A6" s="124"/>
      <c r="B6" s="124"/>
      <c r="C6" s="124"/>
      <c r="D6" s="124"/>
      <c r="H6" s="125"/>
    </row>
    <row r="7" spans="1:8" s="123" customFormat="1" ht="12.75" x14ac:dyDescent="0.2">
      <c r="A7" s="125" t="s">
        <v>123</v>
      </c>
      <c r="B7" s="125"/>
      <c r="C7" s="125"/>
      <c r="D7" s="125"/>
    </row>
    <row r="8" spans="1:8" s="123" customFormat="1" x14ac:dyDescent="0.2">
      <c r="A8" s="125"/>
      <c r="B8" s="125"/>
      <c r="C8" s="125"/>
      <c r="D8" s="125"/>
    </row>
    <row r="9" spans="1:8" s="123" customFormat="1" x14ac:dyDescent="0.2">
      <c r="A9" s="126" t="s">
        <v>124</v>
      </c>
      <c r="B9" s="125"/>
      <c r="C9" s="125"/>
      <c r="D9" s="125"/>
    </row>
    <row r="10" spans="1:8" s="123" customFormat="1" ht="26.1" customHeight="1" x14ac:dyDescent="0.2">
      <c r="A10" s="134" t="s">
        <v>125</v>
      </c>
      <c r="B10" s="388" t="s">
        <v>126</v>
      </c>
      <c r="C10" s="388"/>
      <c r="D10" s="388"/>
      <c r="E10" s="388"/>
    </row>
    <row r="11" spans="1:8" s="123" customFormat="1" ht="12.95" customHeight="1" x14ac:dyDescent="0.2">
      <c r="A11" s="135" t="s">
        <v>127</v>
      </c>
      <c r="B11" s="135" t="s">
        <v>128</v>
      </c>
      <c r="C11" s="135"/>
      <c r="D11" s="135"/>
      <c r="E11" s="135"/>
    </row>
    <row r="12" spans="1:8" s="123" customFormat="1" ht="26.1" customHeight="1" x14ac:dyDescent="0.2">
      <c r="A12" s="135" t="s">
        <v>129</v>
      </c>
      <c r="B12" s="388" t="s">
        <v>130</v>
      </c>
      <c r="C12" s="388"/>
      <c r="D12" s="388"/>
      <c r="E12" s="388"/>
    </row>
    <row r="13" spans="1:8" s="123" customFormat="1" ht="26.1" customHeight="1" x14ac:dyDescent="0.2">
      <c r="A13" s="135" t="s">
        <v>131</v>
      </c>
      <c r="B13" s="388" t="s">
        <v>132</v>
      </c>
      <c r="C13" s="388"/>
      <c r="D13" s="388"/>
      <c r="E13" s="388"/>
    </row>
    <row r="14" spans="1:8" s="123" customFormat="1" ht="11.25" customHeight="1" x14ac:dyDescent="0.2">
      <c r="A14" s="125"/>
      <c r="B14" s="136"/>
      <c r="C14" s="136"/>
      <c r="D14" s="136"/>
      <c r="E14" s="136"/>
    </row>
    <row r="15" spans="1:8" s="123" customFormat="1" ht="26.1" customHeight="1" x14ac:dyDescent="0.2">
      <c r="A15" s="134" t="s">
        <v>133</v>
      </c>
      <c r="B15" s="135" t="s">
        <v>134</v>
      </c>
    </row>
    <row r="16" spans="1:8" s="123" customFormat="1" ht="12.95" customHeight="1" x14ac:dyDescent="0.2">
      <c r="A16" s="135" t="s">
        <v>135</v>
      </c>
    </row>
    <row r="17" spans="1:8" s="123" customFormat="1" x14ac:dyDescent="0.2">
      <c r="A17" s="125"/>
    </row>
    <row r="18" spans="1:8" s="123" customFormat="1" x14ac:dyDescent="0.2">
      <c r="A18" s="125" t="s">
        <v>136</v>
      </c>
      <c r="B18" s="125"/>
      <c r="C18" s="125"/>
      <c r="D18" s="125"/>
    </row>
    <row r="19" spans="1:8" s="123" customFormat="1" x14ac:dyDescent="0.2">
      <c r="A19" s="125"/>
      <c r="B19" s="125"/>
      <c r="C19" s="125"/>
      <c r="D19" s="125"/>
    </row>
    <row r="20" spans="1:8" s="123" customFormat="1" x14ac:dyDescent="0.2">
      <c r="A20" s="125"/>
      <c r="B20" s="125"/>
      <c r="C20" s="125"/>
      <c r="D20" s="125"/>
    </row>
    <row r="21" spans="1:8" s="123" customFormat="1" x14ac:dyDescent="0.2">
      <c r="A21" s="126" t="s">
        <v>137</v>
      </c>
    </row>
    <row r="22" spans="1:8" s="123" customFormat="1" x14ac:dyDescent="0.2">
      <c r="B22" s="389" t="s">
        <v>138</v>
      </c>
      <c r="C22" s="390"/>
      <c r="D22" s="390"/>
      <c r="E22" s="390"/>
      <c r="H22" s="127"/>
    </row>
    <row r="23" spans="1:8" s="123" customFormat="1" x14ac:dyDescent="0.2">
      <c r="A23" s="128" t="s">
        <v>46</v>
      </c>
      <c r="B23" s="328" t="s">
        <v>47</v>
      </c>
      <c r="C23" s="331" t="s">
        <v>74</v>
      </c>
      <c r="D23" s="331" t="s">
        <v>75</v>
      </c>
      <c r="E23" s="331" t="s">
        <v>76</v>
      </c>
      <c r="H23" s="127"/>
    </row>
    <row r="24" spans="1:8" s="123" customFormat="1" x14ac:dyDescent="0.2">
      <c r="A24" s="321" t="s">
        <v>525</v>
      </c>
      <c r="B24" s="323" t="s">
        <v>139</v>
      </c>
      <c r="C24" s="360">
        <v>33998530.829999998</v>
      </c>
      <c r="D24" s="358">
        <v>33998530.829999998</v>
      </c>
      <c r="E24" s="359">
        <f>+D24-C24</f>
        <v>0</v>
      </c>
      <c r="H24" s="127"/>
    </row>
    <row r="25" spans="1:8" s="123" customFormat="1" x14ac:dyDescent="0.2">
      <c r="A25" s="321" t="s">
        <v>526</v>
      </c>
      <c r="B25" s="323" t="s">
        <v>140</v>
      </c>
      <c r="C25" s="360">
        <v>22785839.879999999</v>
      </c>
      <c r="D25" s="358">
        <v>19848938.170000002</v>
      </c>
      <c r="E25" s="359">
        <f t="shared" ref="E25:E35" si="0">+D25-C25</f>
        <v>-2936901.7099999972</v>
      </c>
      <c r="F25" s="127"/>
      <c r="H25" s="127"/>
    </row>
    <row r="26" spans="1:8" s="123" customFormat="1" x14ac:dyDescent="0.2">
      <c r="A26" s="321" t="s">
        <v>527</v>
      </c>
      <c r="B26" s="323" t="s">
        <v>141</v>
      </c>
      <c r="C26" s="360">
        <v>113420600.03</v>
      </c>
      <c r="D26" s="358">
        <v>113373007.66</v>
      </c>
      <c r="E26" s="359">
        <f t="shared" si="0"/>
        <v>-47592.370000004768</v>
      </c>
      <c r="F26" s="127"/>
      <c r="H26" s="127"/>
    </row>
    <row r="27" spans="1:8" s="123" customFormat="1" x14ac:dyDescent="0.2">
      <c r="A27" s="321" t="s">
        <v>528</v>
      </c>
      <c r="B27" s="323" t="s">
        <v>142</v>
      </c>
      <c r="C27" s="360">
        <v>-11023245.449999999</v>
      </c>
      <c r="D27" s="358">
        <v>-992496.66</v>
      </c>
      <c r="E27" s="359">
        <f t="shared" si="0"/>
        <v>10030748.789999999</v>
      </c>
      <c r="F27" s="127"/>
      <c r="H27" s="127"/>
    </row>
    <row r="28" spans="1:8" s="123" customFormat="1" x14ac:dyDescent="0.2">
      <c r="A28" s="321" t="s">
        <v>529</v>
      </c>
      <c r="B28" s="323" t="s">
        <v>143</v>
      </c>
      <c r="C28" s="360">
        <v>-113610045.53</v>
      </c>
      <c r="D28" s="358">
        <v>-126530103.66</v>
      </c>
      <c r="E28" s="359">
        <f t="shared" si="0"/>
        <v>-12920058.129999995</v>
      </c>
      <c r="F28" s="127"/>
      <c r="H28" s="127"/>
    </row>
    <row r="29" spans="1:8" s="123" customFormat="1" x14ac:dyDescent="0.2">
      <c r="A29" s="321" t="s">
        <v>530</v>
      </c>
      <c r="B29" s="323" t="s">
        <v>144</v>
      </c>
      <c r="C29" s="360">
        <v>33998530.829999998</v>
      </c>
      <c r="D29" s="358">
        <v>33998530.829999998</v>
      </c>
      <c r="E29" s="359">
        <f t="shared" si="0"/>
        <v>0</v>
      </c>
      <c r="F29" s="127"/>
      <c r="H29" s="127"/>
    </row>
    <row r="30" spans="1:8" s="123" customFormat="1" x14ac:dyDescent="0.2">
      <c r="A30" s="321" t="s">
        <v>531</v>
      </c>
      <c r="B30" s="323" t="s">
        <v>145</v>
      </c>
      <c r="C30" s="360">
        <v>26488215.02</v>
      </c>
      <c r="D30" s="358">
        <v>11972894.720000001</v>
      </c>
      <c r="E30" s="359">
        <f t="shared" si="0"/>
        <v>-14515320.299999999</v>
      </c>
      <c r="F30" s="127"/>
      <c r="G30" s="127"/>
      <c r="H30" s="127"/>
    </row>
    <row r="31" spans="1:8" s="123" customFormat="1" x14ac:dyDescent="0.2">
      <c r="A31" s="321" t="s">
        <v>532</v>
      </c>
      <c r="B31" s="323" t="s">
        <v>146</v>
      </c>
      <c r="C31" s="360">
        <v>117156219.03</v>
      </c>
      <c r="D31" s="358">
        <v>117108626.66</v>
      </c>
      <c r="E31" s="359">
        <f t="shared" si="0"/>
        <v>-47592.370000004768</v>
      </c>
      <c r="F31" s="127"/>
      <c r="G31" s="127"/>
      <c r="H31" s="127"/>
    </row>
    <row r="32" spans="1:8" s="123" customFormat="1" x14ac:dyDescent="0.2">
      <c r="A32" s="321" t="s">
        <v>533</v>
      </c>
      <c r="B32" s="323" t="s">
        <v>534</v>
      </c>
      <c r="C32" s="360">
        <v>18579729.829999998</v>
      </c>
      <c r="D32" s="358">
        <v>5870652.4400000004</v>
      </c>
      <c r="E32" s="359">
        <f t="shared" si="0"/>
        <v>-12709077.389999997</v>
      </c>
      <c r="F32" s="127"/>
      <c r="G32" s="127"/>
      <c r="H32" s="127"/>
    </row>
    <row r="33" spans="1:8" s="123" customFormat="1" x14ac:dyDescent="0.2">
      <c r="A33" s="321" t="s">
        <v>535</v>
      </c>
      <c r="B33" s="323" t="s">
        <v>536</v>
      </c>
      <c r="C33" s="360">
        <v>2927371.33</v>
      </c>
      <c r="D33" s="358">
        <v>2431971.34</v>
      </c>
      <c r="E33" s="359">
        <f t="shared" si="0"/>
        <v>-495399.99000000022</v>
      </c>
      <c r="F33" s="127"/>
      <c r="G33" s="127"/>
      <c r="H33" s="127"/>
    </row>
    <row r="34" spans="1:8" s="123" customFormat="1" x14ac:dyDescent="0.2">
      <c r="A34" s="321" t="s">
        <v>537</v>
      </c>
      <c r="B34" s="323" t="s">
        <v>147</v>
      </c>
      <c r="C34" s="360">
        <v>0</v>
      </c>
      <c r="D34" s="358">
        <v>0</v>
      </c>
      <c r="E34" s="359">
        <f t="shared" si="0"/>
        <v>0</v>
      </c>
      <c r="F34" s="127"/>
      <c r="G34" s="127"/>
      <c r="H34" s="127"/>
    </row>
    <row r="35" spans="1:8" s="123" customFormat="1" x14ac:dyDescent="0.2">
      <c r="A35" s="321" t="s">
        <v>538</v>
      </c>
      <c r="B35" s="323" t="s">
        <v>148</v>
      </c>
      <c r="C35" s="361">
        <v>103159433.68000001</v>
      </c>
      <c r="D35" s="358">
        <v>130831639</v>
      </c>
      <c r="E35" s="359">
        <f t="shared" si="0"/>
        <v>27672205.319999993</v>
      </c>
      <c r="F35" s="127"/>
      <c r="G35" s="127"/>
      <c r="H35" s="127"/>
    </row>
    <row r="36" spans="1:8" s="123" customFormat="1" x14ac:dyDescent="0.2">
      <c r="A36" s="129" t="s">
        <v>149</v>
      </c>
      <c r="B36" s="329" t="s">
        <v>149</v>
      </c>
      <c r="C36" s="362"/>
      <c r="D36" s="358"/>
      <c r="E36" s="359"/>
      <c r="F36" s="127"/>
      <c r="G36" s="127"/>
      <c r="H36" s="127"/>
    </row>
    <row r="37" spans="1:8" s="123" customFormat="1" x14ac:dyDescent="0.2">
      <c r="B37" s="330" t="s">
        <v>150</v>
      </c>
      <c r="C37" s="334">
        <f>SUM(C24:C36)</f>
        <v>347881179.48000002</v>
      </c>
      <c r="D37" s="332">
        <f>SUM(D24:D36)</f>
        <v>341912191.33000004</v>
      </c>
      <c r="E37" s="333">
        <f>SUM(E24:E36)</f>
        <v>-5968988.150000006</v>
      </c>
      <c r="F37" s="127"/>
      <c r="G37" s="127"/>
      <c r="H37" s="127"/>
    </row>
    <row r="38" spans="1:8" s="123" customFormat="1" x14ac:dyDescent="0.2">
      <c r="B38" s="130"/>
      <c r="C38" s="131"/>
      <c r="D38" s="131"/>
      <c r="E38" s="131"/>
      <c r="F38" s="127"/>
      <c r="G38" s="127"/>
      <c r="H38" s="127"/>
    </row>
    <row r="39" spans="1:8" x14ac:dyDescent="0.2">
      <c r="C39" s="320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8"/>
  <sheetViews>
    <sheetView zoomScaleNormal="100" zoomScaleSheetLayoutView="90" workbookViewId="0">
      <selection activeCell="A78" sqref="A1:E78"/>
    </sheetView>
  </sheetViews>
  <sheetFormatPr baseColWidth="10" defaultRowHeight="11.25" x14ac:dyDescent="0.2"/>
  <cols>
    <col min="1" max="1" width="20.7109375" style="19" customWidth="1"/>
    <col min="2" max="2" width="50.7109375" style="19" customWidth="1"/>
    <col min="3" max="3" width="17.7109375" style="21" customWidth="1"/>
    <col min="4" max="4" width="42.5703125" style="169" customWidth="1"/>
    <col min="5" max="5" width="17.7109375" style="169" customWidth="1"/>
    <col min="6" max="6" width="14.7109375" style="19" customWidth="1"/>
    <col min="7" max="16384" width="11.42578125" style="19"/>
  </cols>
  <sheetData>
    <row r="1" spans="1:6" s="8" customFormat="1" x14ac:dyDescent="0.2">
      <c r="A1" s="3" t="s">
        <v>43</v>
      </c>
      <c r="B1" s="3"/>
      <c r="C1" s="4"/>
      <c r="D1" s="5"/>
      <c r="E1" s="6"/>
      <c r="F1" s="7"/>
    </row>
    <row r="2" spans="1:6" s="8" customFormat="1" x14ac:dyDescent="0.2">
      <c r="A2" s="3" t="s">
        <v>222</v>
      </c>
      <c r="B2" s="3"/>
      <c r="C2" s="4"/>
      <c r="D2" s="5"/>
      <c r="E2" s="6"/>
    </row>
    <row r="3" spans="1:6" s="8" customFormat="1" x14ac:dyDescent="0.2">
      <c r="C3" s="9"/>
      <c r="D3" s="5"/>
      <c r="E3" s="6"/>
    </row>
    <row r="4" spans="1:6" s="8" customFormat="1" x14ac:dyDescent="0.2">
      <c r="C4" s="9"/>
      <c r="D4" s="5"/>
      <c r="E4" s="6"/>
    </row>
    <row r="5" spans="1:6" s="8" customFormat="1" ht="11.25" customHeight="1" x14ac:dyDescent="0.2">
      <c r="A5" s="10" t="s">
        <v>165</v>
      </c>
      <c r="B5" s="11"/>
      <c r="C5" s="9"/>
      <c r="D5" s="4"/>
      <c r="E5" s="12" t="s">
        <v>45</v>
      </c>
    </row>
    <row r="6" spans="1:6" s="8" customFormat="1" x14ac:dyDescent="0.2">
      <c r="A6" s="13"/>
      <c r="B6" s="13"/>
      <c r="C6" s="14"/>
      <c r="D6" s="3"/>
      <c r="E6" s="4"/>
      <c r="F6" s="3"/>
    </row>
    <row r="7" spans="1:6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 x14ac:dyDescent="0.2">
      <c r="A8" s="160" t="s">
        <v>346</v>
      </c>
      <c r="B8" s="160" t="s">
        <v>347</v>
      </c>
      <c r="C8" s="137">
        <v>672979.81</v>
      </c>
      <c r="D8" s="146" t="s">
        <v>348</v>
      </c>
      <c r="E8" s="137"/>
    </row>
    <row r="9" spans="1:6" ht="11.25" customHeight="1" x14ac:dyDescent="0.2">
      <c r="A9" s="160" t="s">
        <v>349</v>
      </c>
      <c r="B9" s="160" t="s">
        <v>350</v>
      </c>
      <c r="C9" s="137">
        <v>3499953.23</v>
      </c>
      <c r="D9" s="146" t="s">
        <v>348</v>
      </c>
      <c r="E9" s="137"/>
    </row>
    <row r="10" spans="1:6" ht="11.25" customHeight="1" x14ac:dyDescent="0.2">
      <c r="A10" s="160" t="s">
        <v>351</v>
      </c>
      <c r="B10" s="160" t="s">
        <v>521</v>
      </c>
      <c r="C10" s="137">
        <v>120125.66</v>
      </c>
      <c r="D10" s="146" t="s">
        <v>348</v>
      </c>
      <c r="E10" s="137"/>
    </row>
    <row r="11" spans="1:6" ht="11.25" customHeight="1" x14ac:dyDescent="0.2">
      <c r="A11" s="160" t="s">
        <v>353</v>
      </c>
      <c r="B11" s="160" t="s">
        <v>491</v>
      </c>
      <c r="C11" s="137">
        <v>2089990.26</v>
      </c>
      <c r="D11" s="146" t="s">
        <v>348</v>
      </c>
      <c r="E11" s="137"/>
    </row>
    <row r="12" spans="1:6" ht="11.25" customHeight="1" x14ac:dyDescent="0.2">
      <c r="A12" s="160" t="s">
        <v>355</v>
      </c>
      <c r="B12" s="160" t="s">
        <v>522</v>
      </c>
      <c r="C12" s="137">
        <v>176374.42</v>
      </c>
      <c r="D12" s="146" t="s">
        <v>348</v>
      </c>
      <c r="E12" s="137"/>
    </row>
    <row r="13" spans="1:6" ht="11.25" customHeight="1" x14ac:dyDescent="0.2">
      <c r="A13" s="160"/>
      <c r="B13" s="160"/>
      <c r="C13" s="137">
        <f>-'ESF-02 '!K31</f>
        <v>0</v>
      </c>
      <c r="D13" s="146"/>
      <c r="E13" s="137"/>
    </row>
    <row r="14" spans="1:6" ht="11.25" customHeight="1" x14ac:dyDescent="0.2">
      <c r="A14" s="160"/>
      <c r="B14" s="160"/>
      <c r="C14" s="137"/>
      <c r="D14" s="146"/>
      <c r="E14" s="137"/>
    </row>
    <row r="15" spans="1:6" ht="11.25" customHeight="1" x14ac:dyDescent="0.2">
      <c r="A15" s="160"/>
      <c r="B15" s="160"/>
      <c r="C15" s="137"/>
      <c r="D15" s="146"/>
      <c r="E15" s="137"/>
    </row>
    <row r="16" spans="1:6" ht="11.25" customHeight="1" x14ac:dyDescent="0.2">
      <c r="A16" s="160"/>
      <c r="B16" s="160"/>
      <c r="C16" s="137"/>
      <c r="D16" s="146"/>
      <c r="E16" s="137"/>
    </row>
    <row r="17" spans="1:6" ht="11.25" customHeight="1" x14ac:dyDescent="0.2">
      <c r="A17" s="160"/>
      <c r="B17" s="160"/>
      <c r="C17" s="137"/>
      <c r="D17" s="146"/>
      <c r="E17" s="137"/>
    </row>
    <row r="18" spans="1:6" x14ac:dyDescent="0.2">
      <c r="A18" s="160"/>
      <c r="B18" s="160"/>
      <c r="C18" s="137"/>
      <c r="D18" s="146"/>
      <c r="E18" s="137"/>
    </row>
    <row r="19" spans="1:6" x14ac:dyDescent="0.2">
      <c r="A19" s="160"/>
      <c r="B19" s="160"/>
      <c r="C19" s="137"/>
      <c r="D19" s="146"/>
      <c r="E19" s="137"/>
    </row>
    <row r="20" spans="1:6" x14ac:dyDescent="0.2">
      <c r="A20" s="161"/>
      <c r="B20" s="161"/>
      <c r="C20" s="151"/>
      <c r="D20" s="146"/>
      <c r="E20" s="151"/>
    </row>
    <row r="21" spans="1:6" x14ac:dyDescent="0.2">
      <c r="A21" s="162"/>
      <c r="B21" s="162" t="s">
        <v>244</v>
      </c>
      <c r="C21" s="20">
        <f>SUM(C8:C20)</f>
        <v>6559423.3799999999</v>
      </c>
      <c r="D21" s="145"/>
      <c r="E21" s="20"/>
    </row>
    <row r="22" spans="1:6" x14ac:dyDescent="0.2">
      <c r="A22" s="163"/>
      <c r="B22" s="163"/>
      <c r="C22" s="164"/>
      <c r="D22" s="163"/>
      <c r="E22" s="164"/>
    </row>
    <row r="23" spans="1:6" x14ac:dyDescent="0.2">
      <c r="A23" s="163"/>
      <c r="B23" s="163"/>
      <c r="C23" s="164"/>
      <c r="D23" s="163"/>
      <c r="E23" s="164"/>
    </row>
    <row r="24" spans="1:6" ht="11.25" customHeight="1" x14ac:dyDescent="0.2">
      <c r="A24" s="10" t="s">
        <v>232</v>
      </c>
      <c r="B24" s="11"/>
      <c r="C24" s="22"/>
      <c r="D24" s="12" t="s">
        <v>45</v>
      </c>
    </row>
    <row r="25" spans="1:6" x14ac:dyDescent="0.2">
      <c r="A25" s="8"/>
      <c r="B25" s="8"/>
      <c r="C25" s="9"/>
      <c r="D25" s="5"/>
      <c r="E25" s="6"/>
      <c r="F25" s="8"/>
    </row>
    <row r="26" spans="1:6" ht="15" customHeight="1" x14ac:dyDescent="0.2">
      <c r="A26" s="15" t="s">
        <v>46</v>
      </c>
      <c r="B26" s="16" t="s">
        <v>47</v>
      </c>
      <c r="C26" s="17" t="s">
        <v>48</v>
      </c>
      <c r="D26" s="18" t="s">
        <v>49</v>
      </c>
      <c r="E26" s="24"/>
    </row>
    <row r="27" spans="1:6" ht="11.25" customHeight="1" x14ac:dyDescent="0.2">
      <c r="A27" s="155"/>
      <c r="B27" s="165"/>
      <c r="C27" s="148"/>
      <c r="D27" s="137"/>
      <c r="E27" s="25"/>
    </row>
    <row r="28" spans="1:6" ht="11.25" customHeight="1" x14ac:dyDescent="0.2">
      <c r="A28" s="155"/>
      <c r="B28" s="165"/>
      <c r="C28" s="148"/>
      <c r="D28" s="137"/>
      <c r="E28" s="25"/>
    </row>
    <row r="29" spans="1:6" ht="11.25" customHeight="1" x14ac:dyDescent="0.2">
      <c r="A29" s="155"/>
      <c r="B29" s="165"/>
      <c r="C29" s="148"/>
      <c r="D29" s="137"/>
      <c r="E29" s="25"/>
    </row>
    <row r="30" spans="1:6" ht="11.25" customHeight="1" x14ac:dyDescent="0.2">
      <c r="A30" s="155"/>
      <c r="B30" s="165"/>
      <c r="C30" s="148"/>
      <c r="D30" s="137"/>
      <c r="E30" s="25"/>
    </row>
    <row r="31" spans="1:6" ht="11.25" customHeight="1" x14ac:dyDescent="0.2">
      <c r="A31" s="155"/>
      <c r="B31" s="165"/>
      <c r="C31" s="148"/>
      <c r="D31" s="137"/>
      <c r="E31" s="25"/>
    </row>
    <row r="32" spans="1:6" ht="11.25" customHeight="1" x14ac:dyDescent="0.2">
      <c r="A32" s="155"/>
      <c r="B32" s="165"/>
      <c r="C32" s="148"/>
      <c r="D32" s="137"/>
      <c r="E32" s="25"/>
    </row>
    <row r="33" spans="1:5" ht="11.25" customHeight="1" x14ac:dyDescent="0.2">
      <c r="A33" s="155"/>
      <c r="B33" s="165"/>
      <c r="C33" s="148"/>
      <c r="D33" s="137"/>
      <c r="E33" s="25"/>
    </row>
    <row r="34" spans="1:5" ht="11.25" customHeight="1" x14ac:dyDescent="0.2">
      <c r="A34" s="155"/>
      <c r="B34" s="165"/>
      <c r="C34" s="148"/>
      <c r="D34" s="137"/>
      <c r="E34" s="25"/>
    </row>
    <row r="35" spans="1:5" ht="11.25" customHeight="1" x14ac:dyDescent="0.2">
      <c r="A35" s="155"/>
      <c r="B35" s="165"/>
      <c r="C35" s="148"/>
      <c r="D35" s="137"/>
      <c r="E35" s="25"/>
    </row>
    <row r="36" spans="1:5" ht="11.25" customHeight="1" x14ac:dyDescent="0.2">
      <c r="A36" s="155"/>
      <c r="B36" s="165"/>
      <c r="C36" s="148"/>
      <c r="D36" s="137"/>
      <c r="E36" s="25"/>
    </row>
    <row r="37" spans="1:5" ht="11.25" customHeight="1" x14ac:dyDescent="0.2">
      <c r="A37" s="155"/>
      <c r="B37" s="165"/>
      <c r="C37" s="148"/>
      <c r="D37" s="137"/>
      <c r="E37" s="25"/>
    </row>
    <row r="38" spans="1:5" ht="11.25" customHeight="1" x14ac:dyDescent="0.2">
      <c r="A38" s="155"/>
      <c r="B38" s="165"/>
      <c r="C38" s="148"/>
      <c r="D38" s="137"/>
      <c r="E38" s="25"/>
    </row>
    <row r="39" spans="1:5" ht="11.25" customHeight="1" x14ac:dyDescent="0.2">
      <c r="A39" s="155"/>
      <c r="B39" s="165"/>
      <c r="C39" s="148"/>
      <c r="D39" s="137"/>
      <c r="E39" s="25"/>
    </row>
    <row r="40" spans="1:5" ht="11.25" customHeight="1" x14ac:dyDescent="0.2">
      <c r="A40" s="155"/>
      <c r="B40" s="165"/>
      <c r="C40" s="148"/>
      <c r="D40" s="137"/>
      <c r="E40" s="25"/>
    </row>
    <row r="41" spans="1:5" ht="11.25" customHeight="1" x14ac:dyDescent="0.2">
      <c r="A41" s="155"/>
      <c r="B41" s="165"/>
      <c r="C41" s="148"/>
      <c r="D41" s="137"/>
      <c r="E41" s="25"/>
    </row>
    <row r="42" spans="1:5" ht="11.25" customHeight="1" x14ac:dyDescent="0.2">
      <c r="A42" s="155"/>
      <c r="B42" s="165"/>
      <c r="C42" s="148"/>
      <c r="D42" s="137"/>
      <c r="E42" s="25"/>
    </row>
    <row r="43" spans="1:5" ht="11.25" customHeight="1" x14ac:dyDescent="0.2">
      <c r="A43" s="155"/>
      <c r="B43" s="165"/>
      <c r="C43" s="148"/>
      <c r="D43" s="137"/>
      <c r="E43" s="25"/>
    </row>
    <row r="44" spans="1:5" ht="11.25" customHeight="1" x14ac:dyDescent="0.2">
      <c r="A44" s="155"/>
      <c r="B44" s="165"/>
      <c r="C44" s="148"/>
      <c r="D44" s="137"/>
      <c r="E44" s="25"/>
    </row>
    <row r="45" spans="1:5" ht="11.25" customHeight="1" x14ac:dyDescent="0.2">
      <c r="A45" s="155"/>
      <c r="B45" s="165"/>
      <c r="C45" s="148"/>
      <c r="D45" s="137"/>
      <c r="E45" s="25"/>
    </row>
    <row r="46" spans="1:5" ht="11.25" customHeight="1" x14ac:dyDescent="0.2">
      <c r="A46" s="155"/>
      <c r="B46" s="165"/>
      <c r="C46" s="148"/>
      <c r="D46" s="137"/>
      <c r="E46" s="25"/>
    </row>
    <row r="47" spans="1:5" ht="11.25" customHeight="1" x14ac:dyDescent="0.2">
      <c r="A47" s="155"/>
      <c r="B47" s="165"/>
      <c r="C47" s="148"/>
      <c r="D47" s="137"/>
      <c r="E47" s="25"/>
    </row>
    <row r="48" spans="1:5" ht="11.25" customHeight="1" x14ac:dyDescent="0.2">
      <c r="A48" s="155"/>
      <c r="B48" s="165"/>
      <c r="C48" s="148"/>
      <c r="D48" s="137"/>
      <c r="E48" s="25"/>
    </row>
    <row r="49" spans="1:6" ht="11.25" customHeight="1" x14ac:dyDescent="0.2">
      <c r="A49" s="155"/>
      <c r="B49" s="165"/>
      <c r="C49" s="148"/>
      <c r="D49" s="137"/>
      <c r="E49" s="25"/>
    </row>
    <row r="50" spans="1:6" ht="11.25" customHeight="1" x14ac:dyDescent="0.2">
      <c r="A50" s="155"/>
      <c r="B50" s="165"/>
      <c r="C50" s="148"/>
      <c r="D50" s="137"/>
      <c r="E50" s="25"/>
    </row>
    <row r="51" spans="1:6" ht="11.25" customHeight="1" x14ac:dyDescent="0.2">
      <c r="A51" s="155"/>
      <c r="B51" s="165"/>
      <c r="C51" s="148"/>
      <c r="D51" s="137"/>
      <c r="E51" s="25"/>
    </row>
    <row r="52" spans="1:6" x14ac:dyDescent="0.2">
      <c r="A52" s="166"/>
      <c r="B52" s="166" t="s">
        <v>245</v>
      </c>
      <c r="C52" s="26">
        <f>SUM(C27:C51)</f>
        <v>0</v>
      </c>
      <c r="D52" s="147"/>
      <c r="E52" s="27"/>
    </row>
    <row r="53" spans="1:6" x14ac:dyDescent="0.2">
      <c r="A53" s="159"/>
      <c r="B53" s="159"/>
      <c r="C53" s="167"/>
      <c r="D53" s="159"/>
      <c r="E53" s="167"/>
      <c r="F53" s="8"/>
    </row>
    <row r="54" spans="1:6" x14ac:dyDescent="0.2">
      <c r="A54" s="159"/>
      <c r="B54" s="159"/>
      <c r="C54" s="167"/>
      <c r="D54" s="159"/>
      <c r="E54" s="167"/>
      <c r="F54" s="8"/>
    </row>
    <row r="55" spans="1:6" ht="11.25" customHeight="1" x14ac:dyDescent="0.2">
      <c r="A55" s="10" t="s">
        <v>172</v>
      </c>
      <c r="B55" s="11"/>
      <c r="C55" s="22"/>
      <c r="D55" s="8"/>
      <c r="E55" s="12" t="s">
        <v>45</v>
      </c>
    </row>
    <row r="56" spans="1:6" x14ac:dyDescent="0.2">
      <c r="A56" s="8"/>
      <c r="B56" s="8"/>
      <c r="C56" s="9"/>
      <c r="D56" s="8"/>
      <c r="E56" s="9"/>
      <c r="F56" s="8"/>
    </row>
    <row r="57" spans="1:6" ht="15" customHeight="1" x14ac:dyDescent="0.2">
      <c r="A57" s="15" t="s">
        <v>46</v>
      </c>
      <c r="B57" s="16" t="s">
        <v>47</v>
      </c>
      <c r="C57" s="17" t="s">
        <v>48</v>
      </c>
      <c r="D57" s="18" t="s">
        <v>49</v>
      </c>
      <c r="E57" s="17" t="s">
        <v>50</v>
      </c>
      <c r="F57" s="28"/>
    </row>
    <row r="58" spans="1:6" x14ac:dyDescent="0.2">
      <c r="A58" s="155"/>
      <c r="B58" s="165"/>
      <c r="C58" s="148"/>
      <c r="D58" s="148"/>
      <c r="E58" s="137"/>
      <c r="F58" s="25"/>
    </row>
    <row r="59" spans="1:6" x14ac:dyDescent="0.2">
      <c r="A59" s="155"/>
      <c r="B59" s="165"/>
      <c r="C59" s="148"/>
      <c r="D59" s="148"/>
      <c r="E59" s="137"/>
      <c r="F59" s="25"/>
    </row>
    <row r="60" spans="1:6" x14ac:dyDescent="0.2">
      <c r="A60" s="155"/>
      <c r="B60" s="165"/>
      <c r="C60" s="148"/>
      <c r="D60" s="148"/>
      <c r="E60" s="137"/>
      <c r="F60" s="25"/>
    </row>
    <row r="61" spans="1:6" x14ac:dyDescent="0.2">
      <c r="A61" s="155"/>
      <c r="B61" s="165"/>
      <c r="C61" s="148"/>
      <c r="D61" s="148"/>
      <c r="E61" s="137"/>
      <c r="F61" s="25"/>
    </row>
    <row r="62" spans="1:6" x14ac:dyDescent="0.2">
      <c r="A62" s="155"/>
      <c r="B62" s="165"/>
      <c r="C62" s="148"/>
      <c r="D62" s="148"/>
      <c r="E62" s="137"/>
      <c r="F62" s="25"/>
    </row>
    <row r="63" spans="1:6" x14ac:dyDescent="0.2">
      <c r="A63" s="155"/>
      <c r="B63" s="165"/>
      <c r="C63" s="148"/>
      <c r="D63" s="148"/>
      <c r="E63" s="137"/>
      <c r="F63" s="25"/>
    </row>
    <row r="64" spans="1:6" x14ac:dyDescent="0.2">
      <c r="A64" s="155"/>
      <c r="B64" s="165"/>
      <c r="C64" s="148"/>
      <c r="D64" s="148"/>
      <c r="E64" s="137"/>
      <c r="F64" s="25"/>
    </row>
    <row r="65" spans="1:6" x14ac:dyDescent="0.2">
      <c r="A65" s="166"/>
      <c r="B65" s="166" t="s">
        <v>246</v>
      </c>
      <c r="C65" s="26">
        <f>SUM(C58:C64)</f>
        <v>0</v>
      </c>
      <c r="D65" s="149"/>
      <c r="E65" s="20"/>
      <c r="F65" s="27"/>
    </row>
    <row r="66" spans="1:6" x14ac:dyDescent="0.2">
      <c r="A66" s="159"/>
      <c r="B66" s="159"/>
      <c r="C66" s="167"/>
      <c r="D66" s="159"/>
      <c r="E66" s="167"/>
      <c r="F66" s="8"/>
    </row>
    <row r="67" spans="1:6" x14ac:dyDescent="0.2">
      <c r="A67" s="159"/>
      <c r="B67" s="159"/>
      <c r="C67" s="167"/>
      <c r="D67" s="159"/>
      <c r="E67" s="167"/>
      <c r="F67" s="8"/>
    </row>
    <row r="68" spans="1:6" ht="11.25" customHeight="1" x14ac:dyDescent="0.2">
      <c r="A68" s="10" t="s">
        <v>173</v>
      </c>
      <c r="B68" s="11"/>
      <c r="C68" s="22"/>
      <c r="D68" s="8"/>
      <c r="E68" s="12" t="s">
        <v>45</v>
      </c>
    </row>
    <row r="69" spans="1:6" x14ac:dyDescent="0.2">
      <c r="A69" s="8"/>
      <c r="B69" s="8"/>
      <c r="C69" s="9"/>
      <c r="D69" s="8"/>
      <c r="E69" s="9"/>
      <c r="F69" s="8"/>
    </row>
    <row r="70" spans="1:6" ht="15" customHeight="1" x14ac:dyDescent="0.2">
      <c r="A70" s="15" t="s">
        <v>46</v>
      </c>
      <c r="B70" s="16" t="s">
        <v>47</v>
      </c>
      <c r="C70" s="17" t="s">
        <v>48</v>
      </c>
      <c r="D70" s="18" t="s">
        <v>49</v>
      </c>
      <c r="E70" s="17" t="s">
        <v>50</v>
      </c>
      <c r="F70" s="28"/>
    </row>
    <row r="71" spans="1:6" x14ac:dyDescent="0.2">
      <c r="A71" s="160"/>
      <c r="B71" s="160"/>
      <c r="C71" s="137"/>
      <c r="D71" s="137"/>
      <c r="E71" s="137"/>
      <c r="F71" s="25"/>
    </row>
    <row r="72" spans="1:6" x14ac:dyDescent="0.2">
      <c r="A72" s="160"/>
      <c r="B72" s="160"/>
      <c r="C72" s="137"/>
      <c r="D72" s="137"/>
      <c r="E72" s="137"/>
      <c r="F72" s="25"/>
    </row>
    <row r="73" spans="1:6" x14ac:dyDescent="0.2">
      <c r="A73" s="160"/>
      <c r="B73" s="160"/>
      <c r="C73" s="137"/>
      <c r="D73" s="137"/>
      <c r="E73" s="137"/>
      <c r="F73" s="25"/>
    </row>
    <row r="74" spans="1:6" x14ac:dyDescent="0.2">
      <c r="A74" s="160"/>
      <c r="B74" s="160"/>
      <c r="C74" s="137"/>
      <c r="D74" s="137"/>
      <c r="E74" s="137"/>
      <c r="F74" s="25"/>
    </row>
    <row r="75" spans="1:6" x14ac:dyDescent="0.2">
      <c r="A75" s="160"/>
      <c r="B75" s="160"/>
      <c r="C75" s="137"/>
      <c r="D75" s="137"/>
      <c r="E75" s="137"/>
      <c r="F75" s="25"/>
    </row>
    <row r="76" spans="1:6" x14ac:dyDescent="0.2">
      <c r="A76" s="160"/>
      <c r="B76" s="160"/>
      <c r="C76" s="137"/>
      <c r="D76" s="137"/>
      <c r="E76" s="137"/>
      <c r="F76" s="25"/>
    </row>
    <row r="77" spans="1:6" x14ac:dyDescent="0.2">
      <c r="A77" s="160"/>
      <c r="B77" s="160"/>
      <c r="C77" s="137"/>
      <c r="D77" s="137"/>
      <c r="E77" s="137"/>
      <c r="F77" s="25"/>
    </row>
    <row r="78" spans="1:6" x14ac:dyDescent="0.2">
      <c r="A78" s="168"/>
      <c r="B78" s="168" t="s">
        <v>247</v>
      </c>
      <c r="C78" s="30">
        <f>SUM(C71:C77)</f>
        <v>0</v>
      </c>
      <c r="D78" s="150"/>
      <c r="E78" s="31"/>
      <c r="F78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7 E57 E70" xr:uid="{00000000-0002-0000-0200-000000000000}"/>
    <dataValidation allowBlank="1" showInputMessage="1" showErrorMessage="1" prompt="Especificar el tipo de instrumento de inversión: Bondes, Petrobonos, Cetes, Mesa de dinero, etc." sqref="D7 D26 D57 D70" xr:uid="{00000000-0002-0000-0200-000001000000}"/>
    <dataValidation allowBlank="1" showInputMessage="1" showErrorMessage="1" prompt="Corresponde al nombre o descripción de la cuenta de acuerdo al Plan de Cuentas emitido por el CONAC." sqref="B7 B26 B57 B70" xr:uid="{00000000-0002-0000-0200-000002000000}"/>
    <dataValidation allowBlank="1" showInputMessage="1" showErrorMessage="1" prompt="Saldo final de la Cuenta Pública presentada y en su caso, el importe debe corresponder a la suma de la columna de monto parcial ( trimestral: 1er, 2do, 3ro. o 4to.)." sqref="C7 C57 C70" xr:uid="{00000000-0002-0000-0200-000003000000}"/>
    <dataValidation allowBlank="1" showInputMessage="1" showErrorMessage="1" prompt="Saldo final de la Cuenta Pública presentada (trimestral: 1er, 2do, 3ro. o 4to.)." sqref="C26" xr:uid="{00000000-0002-0000-0200-000004000000}"/>
    <dataValidation allowBlank="1" showInputMessage="1" showErrorMessage="1" prompt="Corresponde al número de la cuenta de acuerdo al Plan de Cuentas emitido por el CONAC." sqref="A7 A26 A57 A70" xr:uid="{00000000-0002-0000-0200-000005000000}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8"/>
  <sheetViews>
    <sheetView zoomScaleNormal="100" zoomScaleSheetLayoutView="100" workbookViewId="0">
      <selection activeCell="B39" sqref="B39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8" width="12" style="9" customWidth="1"/>
    <col min="9" max="10" width="11.42578125" style="8" customWidth="1"/>
    <col min="11" max="16384" width="11.42578125" style="8"/>
  </cols>
  <sheetData>
    <row r="1" spans="1:8" x14ac:dyDescent="0.2">
      <c r="A1" s="3" t="s">
        <v>43</v>
      </c>
      <c r="B1" s="3"/>
      <c r="H1" s="32"/>
    </row>
    <row r="2" spans="1:8" x14ac:dyDescent="0.2">
      <c r="A2" s="3" t="s">
        <v>222</v>
      </c>
      <c r="B2" s="3"/>
      <c r="C2" s="21"/>
      <c r="D2" s="21"/>
      <c r="E2" s="21"/>
    </row>
    <row r="3" spans="1:8" x14ac:dyDescent="0.2">
      <c r="B3" s="3"/>
      <c r="C3" s="21"/>
      <c r="D3" s="21"/>
      <c r="E3" s="21"/>
    </row>
    <row r="5" spans="1:8" s="35" customFormat="1" ht="11.25" customHeight="1" x14ac:dyDescent="0.2">
      <c r="A5" s="33" t="s">
        <v>166</v>
      </c>
      <c r="B5" s="33"/>
      <c r="C5" s="34"/>
      <c r="D5" s="34"/>
      <c r="E5" s="34"/>
      <c r="F5" s="9"/>
      <c r="G5" s="9"/>
      <c r="H5" s="241" t="s">
        <v>51</v>
      </c>
    </row>
    <row r="6" spans="1:8" x14ac:dyDescent="0.2">
      <c r="A6" s="13"/>
      <c r="B6" s="13"/>
      <c r="C6" s="4"/>
      <c r="D6" s="4"/>
      <c r="E6" s="4"/>
      <c r="F6" s="4"/>
      <c r="G6" s="4"/>
      <c r="H6" s="4"/>
    </row>
    <row r="7" spans="1:8" ht="15" customHeight="1" x14ac:dyDescent="0.2">
      <c r="A7" s="15" t="s">
        <v>46</v>
      </c>
      <c r="B7" s="16" t="s">
        <v>47</v>
      </c>
      <c r="C7" s="261" t="s">
        <v>48</v>
      </c>
      <c r="D7" s="290">
        <v>2017</v>
      </c>
      <c r="E7" s="290">
        <v>2016</v>
      </c>
      <c r="F7" s="261">
        <v>2015</v>
      </c>
      <c r="G7" s="261">
        <v>2014</v>
      </c>
      <c r="H7" s="36" t="s">
        <v>182</v>
      </c>
    </row>
    <row r="8" spans="1:8" x14ac:dyDescent="0.2">
      <c r="A8" s="155" t="s">
        <v>357</v>
      </c>
      <c r="B8" s="155" t="s">
        <v>358</v>
      </c>
      <c r="C8" s="170">
        <v>0</v>
      </c>
      <c r="D8" s="170">
        <v>0</v>
      </c>
      <c r="E8" s="170">
        <v>0</v>
      </c>
      <c r="F8" s="170">
        <v>0</v>
      </c>
      <c r="G8" s="170">
        <v>1729.98</v>
      </c>
      <c r="H8" s="170">
        <v>0</v>
      </c>
    </row>
    <row r="9" spans="1:8" s="260" customFormat="1" x14ac:dyDescent="0.2">
      <c r="A9" s="155" t="s">
        <v>359</v>
      </c>
      <c r="B9" s="155" t="s">
        <v>360</v>
      </c>
      <c r="C9" s="170">
        <v>0</v>
      </c>
      <c r="D9" s="170">
        <v>0</v>
      </c>
      <c r="E9" s="170">
        <v>0</v>
      </c>
      <c r="F9" s="170">
        <v>0</v>
      </c>
      <c r="G9" s="170">
        <v>432.49</v>
      </c>
      <c r="H9" s="170">
        <v>0</v>
      </c>
    </row>
    <row r="10" spans="1:8" s="260" customFormat="1" x14ac:dyDescent="0.2">
      <c r="A10" s="155" t="s">
        <v>361</v>
      </c>
      <c r="B10" s="155" t="s">
        <v>362</v>
      </c>
      <c r="C10" s="170">
        <v>0</v>
      </c>
      <c r="D10" s="170">
        <v>0</v>
      </c>
      <c r="E10" s="170">
        <v>0</v>
      </c>
      <c r="F10" s="170">
        <v>0</v>
      </c>
      <c r="G10" s="170">
        <v>432.49</v>
      </c>
      <c r="H10" s="170">
        <v>0</v>
      </c>
    </row>
    <row r="11" spans="1:8" s="260" customFormat="1" x14ac:dyDescent="0.2">
      <c r="A11" s="155" t="s">
        <v>363</v>
      </c>
      <c r="B11" s="155" t="s">
        <v>364</v>
      </c>
      <c r="C11" s="170">
        <v>0</v>
      </c>
      <c r="D11" s="170">
        <v>0</v>
      </c>
      <c r="E11" s="170">
        <v>0</v>
      </c>
      <c r="F11" s="170">
        <v>0</v>
      </c>
      <c r="G11" s="170">
        <v>432.49</v>
      </c>
      <c r="H11" s="170">
        <v>0</v>
      </c>
    </row>
    <row r="12" spans="1:8" s="260" customFormat="1" x14ac:dyDescent="0.2">
      <c r="A12" s="155" t="s">
        <v>365</v>
      </c>
      <c r="B12" s="155" t="s">
        <v>366</v>
      </c>
      <c r="C12" s="170">
        <v>0</v>
      </c>
      <c r="D12" s="170">
        <v>0</v>
      </c>
      <c r="E12" s="170">
        <v>0</v>
      </c>
      <c r="F12" s="170">
        <v>0</v>
      </c>
      <c r="G12" s="170">
        <v>432.49</v>
      </c>
      <c r="H12" s="170">
        <v>0</v>
      </c>
    </row>
    <row r="13" spans="1:8" s="260" customFormat="1" x14ac:dyDescent="0.2">
      <c r="A13" s="155" t="s">
        <v>367</v>
      </c>
      <c r="B13" s="155" t="s">
        <v>368</v>
      </c>
      <c r="C13" s="170">
        <v>0</v>
      </c>
      <c r="D13" s="170">
        <v>0</v>
      </c>
      <c r="E13" s="170">
        <v>0</v>
      </c>
      <c r="F13" s="170">
        <v>0</v>
      </c>
      <c r="G13" s="170">
        <v>432.49</v>
      </c>
      <c r="H13" s="170">
        <v>0</v>
      </c>
    </row>
    <row r="14" spans="1:8" s="260" customFormat="1" x14ac:dyDescent="0.2">
      <c r="A14" s="155" t="s">
        <v>369</v>
      </c>
      <c r="B14" s="155" t="s">
        <v>370</v>
      </c>
      <c r="C14" s="170">
        <v>0</v>
      </c>
      <c r="D14" s="170">
        <v>0</v>
      </c>
      <c r="E14" s="170">
        <v>0</v>
      </c>
      <c r="F14" s="170">
        <v>0</v>
      </c>
      <c r="G14" s="170">
        <v>432.49</v>
      </c>
      <c r="H14" s="170">
        <v>0</v>
      </c>
    </row>
    <row r="15" spans="1:8" s="260" customFormat="1" x14ac:dyDescent="0.2">
      <c r="A15" s="155" t="s">
        <v>371</v>
      </c>
      <c r="B15" s="155" t="s">
        <v>372</v>
      </c>
      <c r="C15" s="170">
        <v>0</v>
      </c>
      <c r="D15" s="170">
        <v>0</v>
      </c>
      <c r="E15" s="170">
        <v>360</v>
      </c>
      <c r="F15" s="170">
        <v>0</v>
      </c>
      <c r="G15" s="170">
        <v>0</v>
      </c>
      <c r="H15" s="170">
        <v>0</v>
      </c>
    </row>
    <row r="16" spans="1:8" s="260" customFormat="1" x14ac:dyDescent="0.2">
      <c r="A16" s="155"/>
      <c r="B16" s="155"/>
      <c r="C16" s="170"/>
      <c r="D16" s="170"/>
      <c r="E16" s="170"/>
      <c r="F16" s="170"/>
      <c r="G16" s="170"/>
      <c r="H16" s="170"/>
    </row>
    <row r="17" spans="1:10" x14ac:dyDescent="0.2">
      <c r="A17" s="155"/>
      <c r="B17" s="155"/>
      <c r="C17" s="170"/>
      <c r="D17" s="170"/>
      <c r="E17" s="170"/>
      <c r="F17" s="170"/>
      <c r="G17" s="170"/>
      <c r="H17" s="170"/>
    </row>
    <row r="18" spans="1:10" x14ac:dyDescent="0.2">
      <c r="A18" s="155"/>
      <c r="B18" s="155"/>
      <c r="C18" s="170"/>
      <c r="D18" s="170"/>
      <c r="E18" s="170"/>
      <c r="F18" s="170"/>
      <c r="G18" s="170"/>
      <c r="H18" s="170"/>
    </row>
    <row r="19" spans="1:10" x14ac:dyDescent="0.2">
      <c r="A19" s="155"/>
      <c r="B19" s="155"/>
      <c r="C19" s="170"/>
      <c r="D19" s="170"/>
      <c r="E19" s="170"/>
      <c r="F19" s="170"/>
      <c r="G19" s="170"/>
      <c r="H19" s="170"/>
    </row>
    <row r="20" spans="1:10" x14ac:dyDescent="0.2">
      <c r="A20" s="155"/>
      <c r="B20" s="155"/>
      <c r="C20" s="170"/>
      <c r="D20" s="170"/>
      <c r="E20" s="170"/>
      <c r="F20" s="170"/>
      <c r="G20" s="170"/>
      <c r="H20" s="170"/>
    </row>
    <row r="21" spans="1:10" x14ac:dyDescent="0.2">
      <c r="A21" s="155"/>
      <c r="B21" s="155"/>
      <c r="C21" s="170"/>
      <c r="D21" s="170"/>
      <c r="E21" s="170"/>
      <c r="F21" s="170"/>
      <c r="G21" s="170"/>
      <c r="H21" s="170"/>
      <c r="J21" s="37"/>
    </row>
    <row r="22" spans="1:10" x14ac:dyDescent="0.2">
      <c r="A22" s="157"/>
      <c r="B22" s="157" t="s">
        <v>248</v>
      </c>
      <c r="C22" s="171">
        <f t="shared" ref="C22:H22" si="0">SUM(C8:C21)</f>
        <v>0</v>
      </c>
      <c r="D22" s="171">
        <f t="shared" si="0"/>
        <v>0</v>
      </c>
      <c r="E22" s="171">
        <f t="shared" si="0"/>
        <v>360</v>
      </c>
      <c r="F22" s="171">
        <f t="shared" si="0"/>
        <v>0</v>
      </c>
      <c r="G22" s="171">
        <f t="shared" si="0"/>
        <v>4324.9199999999992</v>
      </c>
      <c r="H22" s="171">
        <f t="shared" si="0"/>
        <v>0</v>
      </c>
    </row>
    <row r="23" spans="1:10" x14ac:dyDescent="0.2">
      <c r="A23" s="159"/>
      <c r="B23" s="159"/>
      <c r="C23" s="167"/>
      <c r="D23" s="167"/>
      <c r="E23" s="167"/>
      <c r="F23" s="167"/>
      <c r="G23" s="167"/>
      <c r="H23" s="167"/>
    </row>
    <row r="24" spans="1:10" x14ac:dyDescent="0.2">
      <c r="A24" s="159"/>
      <c r="B24" s="159"/>
      <c r="C24" s="167"/>
      <c r="D24" s="167"/>
      <c r="E24" s="167"/>
      <c r="F24" s="167"/>
      <c r="G24" s="167"/>
      <c r="H24" s="167"/>
    </row>
    <row r="25" spans="1:10" s="35" customFormat="1" ht="11.25" customHeight="1" x14ac:dyDescent="0.2">
      <c r="A25" s="33" t="s">
        <v>174</v>
      </c>
      <c r="B25" s="33"/>
      <c r="C25" s="34"/>
      <c r="D25" s="34"/>
      <c r="E25" s="34"/>
      <c r="F25" s="9"/>
      <c r="G25" s="9"/>
      <c r="H25" s="241" t="s">
        <v>51</v>
      </c>
    </row>
    <row r="26" spans="1:10" x14ac:dyDescent="0.2">
      <c r="A26" s="13"/>
      <c r="B26" s="13"/>
      <c r="C26" s="4"/>
      <c r="D26" s="4"/>
      <c r="E26" s="4"/>
      <c r="F26" s="4"/>
      <c r="G26" s="4"/>
      <c r="H26" s="4"/>
    </row>
    <row r="27" spans="1:10" ht="15" customHeight="1" x14ac:dyDescent="0.2">
      <c r="A27" s="15" t="s">
        <v>46</v>
      </c>
      <c r="B27" s="16" t="s">
        <v>47</v>
      </c>
      <c r="C27" s="261" t="s">
        <v>48</v>
      </c>
      <c r="D27" s="290">
        <v>2017</v>
      </c>
      <c r="E27" s="290">
        <v>2016</v>
      </c>
      <c r="F27" s="261">
        <v>2015</v>
      </c>
      <c r="G27" s="261">
        <v>2014</v>
      </c>
      <c r="H27" s="36" t="s">
        <v>182</v>
      </c>
    </row>
    <row r="28" spans="1:10" x14ac:dyDescent="0.2">
      <c r="A28" s="155" t="s">
        <v>543</v>
      </c>
      <c r="B28" s="155" t="s">
        <v>544</v>
      </c>
      <c r="C28" s="170"/>
      <c r="D28" s="170">
        <v>0</v>
      </c>
      <c r="E28" s="170">
        <v>22926.36</v>
      </c>
      <c r="F28" s="170">
        <v>66598.73</v>
      </c>
      <c r="G28" s="170">
        <v>241421.6</v>
      </c>
      <c r="H28" s="170">
        <v>375106.27</v>
      </c>
    </row>
    <row r="29" spans="1:10" s="260" customFormat="1" x14ac:dyDescent="0.2">
      <c r="A29" s="155" t="s">
        <v>373</v>
      </c>
      <c r="B29" s="155" t="s">
        <v>374</v>
      </c>
      <c r="C29" s="170">
        <v>243798.52</v>
      </c>
      <c r="D29" s="170">
        <v>100821.6</v>
      </c>
      <c r="E29" s="170">
        <v>59332.160000000003</v>
      </c>
      <c r="F29" s="170">
        <v>59332.160000000003</v>
      </c>
      <c r="G29" s="170">
        <v>59332.160000000003</v>
      </c>
      <c r="H29" s="170">
        <v>59332.160000000003</v>
      </c>
    </row>
    <row r="30" spans="1:10" s="260" customFormat="1" x14ac:dyDescent="0.2">
      <c r="A30" s="155" t="s">
        <v>375</v>
      </c>
      <c r="B30" s="155" t="s">
        <v>545</v>
      </c>
      <c r="C30" s="170">
        <v>-165545.16</v>
      </c>
      <c r="D30" s="170">
        <v>59332.160000000003</v>
      </c>
      <c r="E30" s="170">
        <v>561108.84</v>
      </c>
      <c r="F30" s="170">
        <v>561108.84</v>
      </c>
      <c r="G30" s="170">
        <v>561108.84</v>
      </c>
      <c r="H30" s="170">
        <v>561108.84</v>
      </c>
    </row>
    <row r="31" spans="1:10" s="260" customFormat="1" x14ac:dyDescent="0.2">
      <c r="A31" s="155" t="s">
        <v>376</v>
      </c>
      <c r="B31" s="155" t="s">
        <v>377</v>
      </c>
      <c r="C31" s="170">
        <v>561108.84</v>
      </c>
      <c r="D31" s="170">
        <v>561108.84</v>
      </c>
      <c r="E31" s="170">
        <v>0</v>
      </c>
      <c r="F31" s="170">
        <v>0</v>
      </c>
      <c r="G31" s="170">
        <v>0</v>
      </c>
      <c r="H31" s="170">
        <v>0</v>
      </c>
    </row>
    <row r="32" spans="1:10" s="260" customFormat="1" x14ac:dyDescent="0.2">
      <c r="A32" s="155" t="s">
        <v>378</v>
      </c>
      <c r="B32" s="155" t="s">
        <v>379</v>
      </c>
      <c r="C32" s="170"/>
      <c r="D32" s="170">
        <v>0</v>
      </c>
      <c r="E32" s="170">
        <v>0</v>
      </c>
      <c r="F32" s="170">
        <v>0</v>
      </c>
      <c r="G32" s="170">
        <v>0</v>
      </c>
      <c r="H32" s="170">
        <v>431371.61</v>
      </c>
    </row>
    <row r="33" spans="1:8" s="260" customFormat="1" x14ac:dyDescent="0.2">
      <c r="A33" s="155" t="s">
        <v>380</v>
      </c>
      <c r="B33" s="155" t="s">
        <v>546</v>
      </c>
      <c r="C33" s="170">
        <v>1200871.3600000001</v>
      </c>
      <c r="D33" s="170">
        <v>0.04</v>
      </c>
      <c r="E33" s="170">
        <v>0</v>
      </c>
      <c r="F33" s="170">
        <v>0</v>
      </c>
      <c r="G33" s="170">
        <v>0</v>
      </c>
      <c r="H33" s="170">
        <v>453.33</v>
      </c>
    </row>
    <row r="34" spans="1:8" s="260" customFormat="1" x14ac:dyDescent="0.2">
      <c r="A34" s="155" t="s">
        <v>381</v>
      </c>
      <c r="B34" s="155" t="s">
        <v>547</v>
      </c>
      <c r="C34" s="170"/>
      <c r="D34" s="170">
        <v>0</v>
      </c>
      <c r="E34" s="170">
        <v>0</v>
      </c>
      <c r="F34" s="170">
        <v>0</v>
      </c>
      <c r="G34" s="170">
        <v>536846</v>
      </c>
      <c r="H34" s="170">
        <v>889354</v>
      </c>
    </row>
    <row r="35" spans="1:8" s="260" customFormat="1" x14ac:dyDescent="0.2">
      <c r="A35" s="155" t="s">
        <v>382</v>
      </c>
      <c r="B35" s="155" t="s">
        <v>548</v>
      </c>
      <c r="C35" s="170"/>
      <c r="D35" s="170">
        <v>0</v>
      </c>
      <c r="E35" s="170">
        <v>0</v>
      </c>
      <c r="F35" s="170">
        <v>1268979</v>
      </c>
      <c r="G35" s="170">
        <v>1670232</v>
      </c>
      <c r="H35" s="170">
        <v>1670232</v>
      </c>
    </row>
    <row r="36" spans="1:8" s="260" customFormat="1" x14ac:dyDescent="0.2">
      <c r="A36" s="155" t="s">
        <v>383</v>
      </c>
      <c r="B36" s="155" t="s">
        <v>549</v>
      </c>
      <c r="C36" s="170"/>
      <c r="D36" s="170">
        <v>0</v>
      </c>
      <c r="E36" s="170">
        <v>0</v>
      </c>
      <c r="F36" s="170">
        <v>322726.98</v>
      </c>
      <c r="G36" s="170">
        <v>322726.98</v>
      </c>
      <c r="H36" s="170">
        <v>0</v>
      </c>
    </row>
    <row r="37" spans="1:8" s="260" customFormat="1" x14ac:dyDescent="0.2">
      <c r="A37" s="155" t="s">
        <v>384</v>
      </c>
      <c r="B37" s="155" t="s">
        <v>550</v>
      </c>
      <c r="C37" s="170"/>
      <c r="D37" s="170">
        <v>0</v>
      </c>
      <c r="E37" s="170">
        <v>0</v>
      </c>
      <c r="F37" s="170">
        <v>0</v>
      </c>
      <c r="G37" s="170">
        <v>0</v>
      </c>
      <c r="H37" s="170">
        <v>0</v>
      </c>
    </row>
    <row r="38" spans="1:8" s="260" customFormat="1" x14ac:dyDescent="0.2">
      <c r="A38" s="155" t="s">
        <v>385</v>
      </c>
      <c r="B38" s="155" t="s">
        <v>386</v>
      </c>
      <c r="C38" s="170"/>
      <c r="D38" s="170">
        <v>0</v>
      </c>
      <c r="E38" s="170">
        <v>0</v>
      </c>
      <c r="F38" s="170">
        <v>0</v>
      </c>
      <c r="G38" s="170">
        <v>0</v>
      </c>
      <c r="H38" s="170">
        <v>0</v>
      </c>
    </row>
    <row r="39" spans="1:8" s="260" customFormat="1" x14ac:dyDescent="0.2">
      <c r="A39" s="155" t="s">
        <v>387</v>
      </c>
      <c r="B39" s="155" t="s">
        <v>388</v>
      </c>
      <c r="C39" s="170"/>
      <c r="D39" s="170">
        <v>0</v>
      </c>
      <c r="E39" s="170">
        <v>0</v>
      </c>
      <c r="F39" s="170">
        <v>451623.42</v>
      </c>
      <c r="G39" s="170">
        <v>0</v>
      </c>
      <c r="H39" s="170">
        <v>0</v>
      </c>
    </row>
    <row r="40" spans="1:8" s="260" customFormat="1" x14ac:dyDescent="0.2">
      <c r="A40" s="155" t="s">
        <v>389</v>
      </c>
      <c r="B40" s="155" t="s">
        <v>390</v>
      </c>
      <c r="C40" s="170"/>
      <c r="D40" s="170">
        <v>0</v>
      </c>
      <c r="E40" s="170"/>
      <c r="F40" s="170"/>
      <c r="G40" s="170"/>
      <c r="H40" s="170"/>
    </row>
    <row r="41" spans="1:8" s="260" customFormat="1" x14ac:dyDescent="0.2">
      <c r="A41" s="155" t="s">
        <v>551</v>
      </c>
      <c r="B41" s="155" t="s">
        <v>552</v>
      </c>
      <c r="C41" s="170"/>
      <c r="D41" s="170">
        <v>0</v>
      </c>
      <c r="E41" s="170"/>
      <c r="F41" s="170"/>
      <c r="G41" s="170"/>
      <c r="H41" s="170"/>
    </row>
    <row r="42" spans="1:8" s="260" customFormat="1" x14ac:dyDescent="0.2">
      <c r="A42" s="155" t="s">
        <v>553</v>
      </c>
      <c r="B42" s="155" t="s">
        <v>554</v>
      </c>
      <c r="C42" s="170">
        <v>798359.86</v>
      </c>
      <c r="D42" s="170">
        <v>680374.8</v>
      </c>
      <c r="E42" s="170"/>
      <c r="F42" s="170"/>
      <c r="G42" s="170"/>
      <c r="H42" s="170"/>
    </row>
    <row r="43" spans="1:8" s="260" customFormat="1" x14ac:dyDescent="0.2">
      <c r="A43" s="155"/>
      <c r="B43" s="155"/>
      <c r="C43" s="170"/>
      <c r="D43" s="170"/>
      <c r="E43" s="170"/>
      <c r="F43" s="170"/>
      <c r="G43" s="170"/>
      <c r="H43" s="170"/>
    </row>
    <row r="44" spans="1:8" s="260" customFormat="1" x14ac:dyDescent="0.2">
      <c r="A44" s="155"/>
      <c r="B44" s="155"/>
      <c r="C44" s="170"/>
      <c r="D44" s="170"/>
      <c r="E44" s="170"/>
      <c r="F44" s="170"/>
      <c r="G44" s="170"/>
      <c r="H44" s="170"/>
    </row>
    <row r="45" spans="1:8" s="236" customFormat="1" x14ac:dyDescent="0.2">
      <c r="A45" s="155"/>
      <c r="B45" s="155"/>
      <c r="C45" s="170"/>
      <c r="D45" s="170"/>
      <c r="E45" s="170"/>
      <c r="F45" s="170"/>
      <c r="G45" s="170"/>
      <c r="H45" s="170"/>
    </row>
    <row r="46" spans="1:8" x14ac:dyDescent="0.2">
      <c r="A46" s="155"/>
      <c r="B46" s="155"/>
      <c r="C46" s="170"/>
      <c r="D46" s="170"/>
      <c r="E46" s="170"/>
      <c r="F46" s="170"/>
      <c r="G46" s="170"/>
      <c r="H46" s="170"/>
    </row>
    <row r="47" spans="1:8" x14ac:dyDescent="0.2">
      <c r="A47" s="155"/>
      <c r="B47" s="155"/>
      <c r="C47" s="170"/>
      <c r="D47" s="170"/>
      <c r="E47" s="170"/>
      <c r="F47" s="170"/>
      <c r="G47" s="170"/>
      <c r="H47" s="170"/>
    </row>
    <row r="48" spans="1:8" x14ac:dyDescent="0.2">
      <c r="A48" s="157"/>
      <c r="B48" s="157" t="s">
        <v>249</v>
      </c>
      <c r="C48" s="171">
        <f>SUM(C28:C47)</f>
        <v>2638593.42</v>
      </c>
      <c r="D48" s="171">
        <f>SUM(D28:D47)</f>
        <v>1401637.44</v>
      </c>
      <c r="E48" s="171">
        <f t="shared" ref="E48:H48" si="1">SUM(E28:E47)</f>
        <v>643367.36</v>
      </c>
      <c r="F48" s="171">
        <f t="shared" si="1"/>
        <v>2730369.13</v>
      </c>
      <c r="G48" s="171">
        <f t="shared" si="1"/>
        <v>3391667.58</v>
      </c>
      <c r="H48" s="171">
        <f t="shared" si="1"/>
        <v>3986958.21</v>
      </c>
    </row>
  </sheetData>
  <dataValidations count="7">
    <dataValidation allowBlank="1" showInputMessage="1" showErrorMessage="1" prompt="Saldo final al 31 de diciembre de 2012." sqref="H27 H7" xr:uid="{00000000-0002-0000-0300-000000000000}"/>
    <dataValidation allowBlank="1" showInputMessage="1" showErrorMessage="1" prompt="Corresponde al nombre o descripción de la cuenta de acuerdo al Plan de Cuentas emitido por el CONAC." sqref="B7 B27" xr:uid="{00000000-0002-0000-0300-000001000000}"/>
    <dataValidation allowBlank="1" showInputMessage="1" showErrorMessage="1" prompt="Saldo final al 31 de diciembre de 2013." sqref="G27 G7" xr:uid="{00000000-0002-0000-0300-000002000000}"/>
    <dataValidation allowBlank="1" showInputMessage="1" showErrorMessage="1" prompt="Saldo final al 31 de diciembre de 2014." sqref="F27 F7" xr:uid="{00000000-0002-0000-0300-000003000000}"/>
    <dataValidation allowBlank="1" showInputMessage="1" showErrorMessage="1" prompt="Saldo final de la Cuenta Pública presentada (trimestral: 1er, 2do, 3ro. o 4to.)." sqref="C27:D27 C7:D7" xr:uid="{00000000-0002-0000-0300-000004000000}"/>
    <dataValidation allowBlank="1" showInputMessage="1" showErrorMessage="1" prompt="Saldo final al 31 de diciembre de 2015." sqref="E27 E7" xr:uid="{00000000-0002-0000-0300-000005000000}"/>
    <dataValidation allowBlank="1" showInputMessage="1" showErrorMessage="1" prompt="Corresponde al número de la cuenta de acuerdo al Plan de Cuentas emitido por el CONAC." sqref="A7 A27" xr:uid="{00000000-0002-0000-0300-000006000000}"/>
  </dataValidations>
  <pageMargins left="0.70866141732283472" right="0.70866141732283472" top="0.74803149606299213" bottom="0.74803149606299213" header="0.31496062992125984" footer="0.31496062992125984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1"/>
  <sheetViews>
    <sheetView zoomScaleNormal="100" zoomScaleSheetLayoutView="100" workbookViewId="0">
      <selection activeCell="I125" sqref="A1:I12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 x14ac:dyDescent="0.2">
      <c r="A1" s="3" t="s">
        <v>43</v>
      </c>
      <c r="B1" s="3"/>
      <c r="I1" s="7"/>
    </row>
    <row r="2" spans="1:10" x14ac:dyDescent="0.2">
      <c r="A2" s="3" t="s">
        <v>222</v>
      </c>
      <c r="B2" s="3"/>
    </row>
    <row r="3" spans="1:10" x14ac:dyDescent="0.2">
      <c r="J3" s="19"/>
    </row>
    <row r="4" spans="1:10" x14ac:dyDescent="0.2">
      <c r="J4" s="19"/>
    </row>
    <row r="5" spans="1:10" ht="11.25" customHeight="1" x14ac:dyDescent="0.2">
      <c r="A5" s="10" t="s">
        <v>167</v>
      </c>
      <c r="B5" s="11"/>
      <c r="E5" s="38"/>
      <c r="F5" s="38"/>
      <c r="I5" s="54" t="s">
        <v>52</v>
      </c>
    </row>
    <row r="6" spans="1:10" x14ac:dyDescent="0.2">
      <c r="A6" s="39"/>
      <c r="B6" s="39"/>
      <c r="C6" s="38"/>
      <c r="D6" s="38"/>
      <c r="E6" s="38"/>
      <c r="F6" s="38"/>
    </row>
    <row r="7" spans="1:10" ht="15" customHeight="1" x14ac:dyDescent="0.2">
      <c r="A7" s="15" t="s">
        <v>46</v>
      </c>
      <c r="B7" s="16" t="s">
        <v>47</v>
      </c>
      <c r="C7" s="40" t="s">
        <v>53</v>
      </c>
      <c r="D7" s="40" t="s">
        <v>54</v>
      </c>
      <c r="E7" s="40" t="s">
        <v>55</v>
      </c>
      <c r="F7" s="40" t="s">
        <v>56</v>
      </c>
      <c r="G7" s="41" t="s">
        <v>57</v>
      </c>
      <c r="H7" s="16" t="s">
        <v>58</v>
      </c>
      <c r="I7" s="16" t="s">
        <v>59</v>
      </c>
    </row>
    <row r="8" spans="1:10" ht="22.5" x14ac:dyDescent="0.2">
      <c r="A8" s="165" t="s">
        <v>391</v>
      </c>
      <c r="B8" s="172" t="s">
        <v>555</v>
      </c>
      <c r="C8" s="137">
        <v>3106</v>
      </c>
      <c r="D8" s="138"/>
      <c r="E8" s="138"/>
      <c r="F8" s="138"/>
      <c r="G8" s="139">
        <v>3106</v>
      </c>
      <c r="H8" s="143" t="s">
        <v>392</v>
      </c>
      <c r="I8" s="313" t="s">
        <v>393</v>
      </c>
    </row>
    <row r="9" spans="1:10" ht="33.75" x14ac:dyDescent="0.2">
      <c r="A9" s="165" t="s">
        <v>394</v>
      </c>
      <c r="B9" s="172" t="s">
        <v>395</v>
      </c>
      <c r="C9" s="137">
        <v>473262.75</v>
      </c>
      <c r="D9" s="138"/>
      <c r="E9" s="138"/>
      <c r="F9" s="138"/>
      <c r="G9" s="139">
        <v>473262.75</v>
      </c>
      <c r="H9" s="143" t="s">
        <v>396</v>
      </c>
      <c r="I9" s="313" t="s">
        <v>393</v>
      </c>
    </row>
    <row r="10" spans="1:10" ht="33.75" x14ac:dyDescent="0.2">
      <c r="A10" s="165" t="s">
        <v>618</v>
      </c>
      <c r="B10" s="172" t="s">
        <v>619</v>
      </c>
      <c r="C10" s="140">
        <v>27722.36</v>
      </c>
      <c r="D10" s="138">
        <v>0</v>
      </c>
      <c r="E10" s="138"/>
      <c r="F10" s="138"/>
      <c r="G10" s="139"/>
      <c r="H10" s="143" t="s">
        <v>499</v>
      </c>
      <c r="I10" s="144" t="s">
        <v>500</v>
      </c>
    </row>
    <row r="11" spans="1:10" x14ac:dyDescent="0.2">
      <c r="A11" s="165"/>
      <c r="B11" s="172"/>
      <c r="C11" s="140"/>
      <c r="D11" s="138"/>
      <c r="E11" s="138"/>
      <c r="F11" s="138"/>
      <c r="G11" s="139"/>
      <c r="H11" s="143" t="s">
        <v>598</v>
      </c>
      <c r="I11" s="313" t="s">
        <v>599</v>
      </c>
    </row>
    <row r="12" spans="1:10" x14ac:dyDescent="0.2">
      <c r="A12" s="165"/>
      <c r="B12" s="172"/>
      <c r="C12" s="140"/>
      <c r="D12" s="138"/>
      <c r="E12" s="138"/>
      <c r="F12" s="138"/>
      <c r="G12" s="139"/>
      <c r="H12" s="143" t="s">
        <v>600</v>
      </c>
      <c r="I12" s="144" t="s">
        <v>601</v>
      </c>
    </row>
    <row r="13" spans="1:10" s="252" customFormat="1" x14ac:dyDescent="0.2">
      <c r="A13" s="165"/>
      <c r="B13" s="172"/>
      <c r="C13" s="140"/>
      <c r="D13" s="138"/>
      <c r="E13" s="138"/>
      <c r="F13" s="138"/>
      <c r="G13" s="139"/>
      <c r="H13" s="143"/>
      <c r="I13" s="144"/>
    </row>
    <row r="14" spans="1:10" x14ac:dyDescent="0.2">
      <c r="A14" s="165"/>
      <c r="B14" s="172"/>
      <c r="C14" s="140"/>
      <c r="D14" s="138"/>
      <c r="E14" s="138"/>
      <c r="F14" s="138"/>
      <c r="G14" s="139"/>
      <c r="H14" s="143"/>
      <c r="I14" s="144"/>
    </row>
    <row r="15" spans="1:10" x14ac:dyDescent="0.2">
      <c r="A15" s="157"/>
      <c r="B15" s="157" t="s">
        <v>250</v>
      </c>
      <c r="C15" s="171">
        <f>SUM(C8:C14)</f>
        <v>504091.11</v>
      </c>
      <c r="D15" s="171">
        <f>SUM(D8:D14)</f>
        <v>0</v>
      </c>
      <c r="E15" s="171">
        <f>SUM(E8:E14)</f>
        <v>0</v>
      </c>
      <c r="F15" s="171">
        <f>SUM(F8:F14)</f>
        <v>0</v>
      </c>
      <c r="G15" s="171">
        <f>SUM(G8:G14)</f>
        <v>476368.75</v>
      </c>
      <c r="H15" s="145"/>
      <c r="I15" s="145"/>
    </row>
    <row r="16" spans="1:10" x14ac:dyDescent="0.2">
      <c r="A16" s="159"/>
      <c r="B16" s="159"/>
      <c r="C16" s="167"/>
      <c r="D16" s="167"/>
      <c r="E16" s="167"/>
      <c r="F16" s="167"/>
      <c r="G16" s="167"/>
      <c r="H16" s="159"/>
      <c r="I16" s="159"/>
    </row>
    <row r="17" spans="1:9" x14ac:dyDescent="0.2">
      <c r="A17" s="159"/>
      <c r="B17" s="159"/>
      <c r="C17" s="167"/>
      <c r="D17" s="167"/>
      <c r="E17" s="167"/>
      <c r="F17" s="167"/>
      <c r="G17" s="167"/>
      <c r="H17" s="159"/>
      <c r="I17" s="159"/>
    </row>
    <row r="18" spans="1:9" ht="11.25" customHeight="1" x14ac:dyDescent="0.2">
      <c r="A18" s="10" t="s">
        <v>175</v>
      </c>
      <c r="B18" s="11"/>
      <c r="E18" s="38"/>
      <c r="F18" s="38"/>
      <c r="I18" s="54" t="s">
        <v>52</v>
      </c>
    </row>
    <row r="19" spans="1:9" x14ac:dyDescent="0.2">
      <c r="A19" s="39"/>
      <c r="B19" s="39"/>
      <c r="C19" s="38"/>
      <c r="D19" s="38"/>
      <c r="E19" s="38"/>
      <c r="F19" s="38"/>
    </row>
    <row r="20" spans="1:9" ht="15" customHeight="1" x14ac:dyDescent="0.2">
      <c r="A20" s="15" t="s">
        <v>46</v>
      </c>
      <c r="B20" s="16" t="s">
        <v>47</v>
      </c>
      <c r="C20" s="40" t="s">
        <v>53</v>
      </c>
      <c r="D20" s="40" t="s">
        <v>54</v>
      </c>
      <c r="E20" s="40" t="s">
        <v>55</v>
      </c>
      <c r="F20" s="40" t="s">
        <v>56</v>
      </c>
      <c r="G20" s="41" t="s">
        <v>57</v>
      </c>
      <c r="H20" s="16" t="s">
        <v>58</v>
      </c>
      <c r="I20" s="16" t="s">
        <v>59</v>
      </c>
    </row>
    <row r="21" spans="1:9" x14ac:dyDescent="0.2">
      <c r="A21" s="160"/>
      <c r="B21" s="160"/>
      <c r="C21" s="137"/>
      <c r="D21" s="141"/>
      <c r="E21" s="141"/>
      <c r="F21" s="141"/>
      <c r="G21" s="141"/>
      <c r="H21" s="143"/>
      <c r="I21" s="143"/>
    </row>
    <row r="22" spans="1:9" x14ac:dyDescent="0.2">
      <c r="A22" s="160"/>
      <c r="B22" s="160"/>
      <c r="C22" s="137"/>
      <c r="D22" s="141"/>
      <c r="E22" s="141"/>
      <c r="F22" s="141"/>
      <c r="G22" s="141"/>
      <c r="H22" s="143"/>
      <c r="I22" s="143"/>
    </row>
    <row r="23" spans="1:9" x14ac:dyDescent="0.2">
      <c r="A23" s="160"/>
      <c r="B23" s="160"/>
      <c r="C23" s="137"/>
      <c r="D23" s="141"/>
      <c r="E23" s="141"/>
      <c r="F23" s="141"/>
      <c r="G23" s="141"/>
      <c r="H23" s="143"/>
      <c r="I23" s="143"/>
    </row>
    <row r="24" spans="1:9" x14ac:dyDescent="0.2">
      <c r="A24" s="160"/>
      <c r="B24" s="160"/>
      <c r="C24" s="137"/>
      <c r="D24" s="141"/>
      <c r="E24" s="141"/>
      <c r="F24" s="141"/>
      <c r="G24" s="141"/>
      <c r="H24" s="143"/>
      <c r="I24" s="143"/>
    </row>
    <row r="25" spans="1:9" x14ac:dyDescent="0.2">
      <c r="A25" s="173"/>
      <c r="B25" s="173" t="s">
        <v>251</v>
      </c>
      <c r="C25" s="145">
        <f>SUM(C21:C24)</f>
        <v>0</v>
      </c>
      <c r="D25" s="145">
        <f>SUM(D21:D24)</f>
        <v>0</v>
      </c>
      <c r="E25" s="145">
        <f>SUM(E21:E24)</f>
        <v>0</v>
      </c>
      <c r="F25" s="145">
        <f>SUM(F21:F24)</f>
        <v>0</v>
      </c>
      <c r="G25" s="145">
        <f>SUM(G21:G24)</f>
        <v>0</v>
      </c>
      <c r="H25" s="145"/>
      <c r="I25" s="145"/>
    </row>
    <row r="27" spans="1:9" s="260" customFormat="1" x14ac:dyDescent="0.2">
      <c r="C27" s="9"/>
      <c r="D27" s="9"/>
      <c r="E27" s="9"/>
      <c r="F27" s="9"/>
      <c r="G27" s="9"/>
    </row>
    <row r="28" spans="1:9" s="260" customFormat="1" x14ac:dyDescent="0.2">
      <c r="A28" s="10" t="s">
        <v>285</v>
      </c>
      <c r="B28" s="11"/>
      <c r="C28" s="9"/>
      <c r="D28" s="9"/>
      <c r="E28" s="38"/>
      <c r="F28" s="38"/>
      <c r="G28" s="9"/>
      <c r="I28" s="54" t="s">
        <v>52</v>
      </c>
    </row>
    <row r="29" spans="1:9" s="260" customFormat="1" x14ac:dyDescent="0.2">
      <c r="A29" s="39"/>
      <c r="B29" s="39"/>
      <c r="C29" s="38"/>
      <c r="D29" s="38"/>
      <c r="E29" s="38"/>
      <c r="F29" s="38"/>
      <c r="G29" s="9"/>
    </row>
    <row r="30" spans="1:9" s="260" customFormat="1" x14ac:dyDescent="0.2">
      <c r="A30" s="15" t="s">
        <v>46</v>
      </c>
      <c r="B30" s="16" t="s">
        <v>47</v>
      </c>
      <c r="C30" s="40" t="s">
        <v>53</v>
      </c>
      <c r="D30" s="40" t="s">
        <v>54</v>
      </c>
      <c r="E30" s="40" t="s">
        <v>55</v>
      </c>
      <c r="F30" s="40" t="s">
        <v>56</v>
      </c>
      <c r="G30" s="41" t="s">
        <v>57</v>
      </c>
      <c r="H30" s="16" t="s">
        <v>58</v>
      </c>
      <c r="I30" s="16" t="s">
        <v>59</v>
      </c>
    </row>
    <row r="31" spans="1:9" s="260" customFormat="1" x14ac:dyDescent="0.2">
      <c r="A31" s="160"/>
      <c r="B31" s="160"/>
      <c r="C31" s="137"/>
      <c r="D31" s="141"/>
      <c r="E31" s="141"/>
      <c r="F31" s="141"/>
      <c r="G31" s="141"/>
      <c r="H31" s="143"/>
      <c r="I31" s="143"/>
    </row>
    <row r="32" spans="1:9" s="260" customFormat="1" x14ac:dyDescent="0.2">
      <c r="A32" s="160"/>
      <c r="B32" s="160"/>
      <c r="C32" s="137"/>
      <c r="D32" s="141"/>
      <c r="E32" s="141"/>
      <c r="F32" s="141"/>
      <c r="G32" s="141"/>
      <c r="H32" s="143"/>
      <c r="I32" s="143"/>
    </row>
    <row r="33" spans="1:9" s="260" customFormat="1" x14ac:dyDescent="0.2">
      <c r="A33" s="160"/>
      <c r="B33" s="160"/>
      <c r="C33" s="137"/>
      <c r="D33" s="141"/>
      <c r="E33" s="141"/>
      <c r="F33" s="141"/>
      <c r="G33" s="141"/>
      <c r="H33" s="143"/>
      <c r="I33" s="143"/>
    </row>
    <row r="34" spans="1:9" s="260" customFormat="1" x14ac:dyDescent="0.2">
      <c r="A34" s="160"/>
      <c r="B34" s="160"/>
      <c r="C34" s="137"/>
      <c r="D34" s="141"/>
      <c r="E34" s="141"/>
      <c r="F34" s="141"/>
      <c r="G34" s="141"/>
      <c r="H34" s="143"/>
      <c r="I34" s="143"/>
    </row>
    <row r="35" spans="1:9" s="260" customFormat="1" x14ac:dyDescent="0.2">
      <c r="A35" s="173"/>
      <c r="B35" s="173" t="s">
        <v>286</v>
      </c>
      <c r="C35" s="145">
        <f>SUM(C31:C34)</f>
        <v>0</v>
      </c>
      <c r="D35" s="145">
        <f>SUM(D31:D34)</f>
        <v>0</v>
      </c>
      <c r="E35" s="145">
        <f>SUM(E31:E34)</f>
        <v>0</v>
      </c>
      <c r="F35" s="145">
        <f>SUM(F31:F34)</f>
        <v>0</v>
      </c>
      <c r="G35" s="145">
        <f>SUM(G31:G34)</f>
        <v>0</v>
      </c>
      <c r="H35" s="145"/>
      <c r="I35" s="145"/>
    </row>
    <row r="36" spans="1:9" s="260" customFormat="1" x14ac:dyDescent="0.2">
      <c r="C36" s="9"/>
      <c r="D36" s="9"/>
      <c r="E36" s="9"/>
      <c r="F36" s="9"/>
      <c r="G36" s="9"/>
    </row>
    <row r="37" spans="1:9" s="260" customFormat="1" x14ac:dyDescent="0.2">
      <c r="C37" s="9"/>
      <c r="D37" s="9"/>
      <c r="E37" s="9"/>
      <c r="F37" s="9"/>
      <c r="G37" s="9"/>
    </row>
    <row r="38" spans="1:9" s="260" customFormat="1" x14ac:dyDescent="0.2">
      <c r="A38" s="10" t="s">
        <v>287</v>
      </c>
      <c r="B38" s="11"/>
      <c r="C38" s="9"/>
      <c r="D38" s="9"/>
      <c r="E38" s="38"/>
      <c r="F38" s="38"/>
      <c r="G38" s="9"/>
      <c r="I38" s="54" t="s">
        <v>52</v>
      </c>
    </row>
    <row r="39" spans="1:9" s="260" customFormat="1" x14ac:dyDescent="0.2">
      <c r="A39" s="39"/>
      <c r="B39" s="39"/>
      <c r="C39" s="38"/>
      <c r="D39" s="38"/>
      <c r="E39" s="38"/>
      <c r="F39" s="38"/>
      <c r="G39" s="9"/>
    </row>
    <row r="40" spans="1:9" s="260" customFormat="1" x14ac:dyDescent="0.2">
      <c r="A40" s="15" t="s">
        <v>46</v>
      </c>
      <c r="B40" s="16" t="s">
        <v>47</v>
      </c>
      <c r="C40" s="40" t="s">
        <v>53</v>
      </c>
      <c r="D40" s="40" t="s">
        <v>54</v>
      </c>
      <c r="E40" s="40" t="s">
        <v>55</v>
      </c>
      <c r="F40" s="40" t="s">
        <v>56</v>
      </c>
      <c r="G40" s="41" t="s">
        <v>57</v>
      </c>
      <c r="H40" s="16" t="s">
        <v>58</v>
      </c>
      <c r="I40" s="16" t="s">
        <v>59</v>
      </c>
    </row>
    <row r="41" spans="1:9" s="260" customFormat="1" x14ac:dyDescent="0.2">
      <c r="A41" s="160"/>
      <c r="B41" s="160"/>
      <c r="C41" s="137"/>
      <c r="D41" s="141"/>
      <c r="E41" s="141"/>
      <c r="F41" s="141"/>
      <c r="G41" s="141"/>
      <c r="H41" s="143"/>
      <c r="I41" s="143"/>
    </row>
    <row r="42" spans="1:9" s="260" customFormat="1" x14ac:dyDescent="0.2">
      <c r="A42" s="160"/>
      <c r="B42" s="160"/>
      <c r="C42" s="137"/>
      <c r="D42" s="141"/>
      <c r="E42" s="141"/>
      <c r="F42" s="141"/>
      <c r="G42" s="141"/>
      <c r="H42" s="143"/>
      <c r="I42" s="143"/>
    </row>
    <row r="43" spans="1:9" s="260" customFormat="1" x14ac:dyDescent="0.2">
      <c r="A43" s="160"/>
      <c r="B43" s="160"/>
      <c r="C43" s="137"/>
      <c r="D43" s="141"/>
      <c r="E43" s="141"/>
      <c r="F43" s="141"/>
      <c r="G43" s="141"/>
      <c r="H43" s="143"/>
      <c r="I43" s="143"/>
    </row>
    <row r="44" spans="1:9" s="260" customFormat="1" x14ac:dyDescent="0.2">
      <c r="A44" s="160"/>
      <c r="B44" s="160"/>
      <c r="C44" s="137"/>
      <c r="D44" s="141"/>
      <c r="E44" s="141"/>
      <c r="F44" s="141"/>
      <c r="G44" s="141"/>
      <c r="H44" s="143"/>
      <c r="I44" s="143"/>
    </row>
    <row r="45" spans="1:9" s="260" customFormat="1" x14ac:dyDescent="0.2">
      <c r="A45" s="173"/>
      <c r="B45" s="173" t="s">
        <v>288</v>
      </c>
      <c r="C45" s="145">
        <f>SUM(C41:C44)</f>
        <v>0</v>
      </c>
      <c r="D45" s="145">
        <f>SUM(D41:D44)</f>
        <v>0</v>
      </c>
      <c r="E45" s="145">
        <f>SUM(E41:E44)</f>
        <v>0</v>
      </c>
      <c r="F45" s="145">
        <f>SUM(F41:F44)</f>
        <v>0</v>
      </c>
      <c r="G45" s="145">
        <f>SUM(G41:G44)</f>
        <v>0</v>
      </c>
      <c r="H45" s="145"/>
      <c r="I45" s="145"/>
    </row>
    <row r="46" spans="1:9" s="260" customFormat="1" x14ac:dyDescent="0.2">
      <c r="C46" s="9"/>
      <c r="D46" s="9"/>
      <c r="E46" s="9"/>
      <c r="F46" s="9"/>
      <c r="G46" s="9"/>
    </row>
    <row r="47" spans="1:9" s="260" customFormat="1" x14ac:dyDescent="0.2">
      <c r="C47" s="9"/>
      <c r="D47" s="9"/>
      <c r="E47" s="9"/>
      <c r="F47" s="9"/>
      <c r="G47" s="9"/>
    </row>
    <row r="48" spans="1:9" s="260" customFormat="1" x14ac:dyDescent="0.2">
      <c r="A48" s="10" t="s">
        <v>289</v>
      </c>
      <c r="B48" s="11"/>
      <c r="C48" s="9"/>
      <c r="D48" s="9"/>
      <c r="E48" s="38"/>
      <c r="F48" s="38"/>
      <c r="G48" s="9"/>
      <c r="I48" s="54" t="s">
        <v>52</v>
      </c>
    </row>
    <row r="49" spans="1:9" s="260" customFormat="1" x14ac:dyDescent="0.2">
      <c r="A49" s="39"/>
      <c r="B49" s="39"/>
      <c r="C49" s="38"/>
      <c r="D49" s="38"/>
      <c r="E49" s="38"/>
      <c r="F49" s="38"/>
      <c r="G49" s="9"/>
    </row>
    <row r="50" spans="1:9" s="260" customFormat="1" x14ac:dyDescent="0.2">
      <c r="A50" s="15" t="s">
        <v>46</v>
      </c>
      <c r="B50" s="16" t="s">
        <v>47</v>
      </c>
      <c r="C50" s="40" t="s">
        <v>53</v>
      </c>
      <c r="D50" s="40" t="s">
        <v>54</v>
      </c>
      <c r="E50" s="40" t="s">
        <v>55</v>
      </c>
      <c r="F50" s="40" t="s">
        <v>56</v>
      </c>
      <c r="G50" s="41" t="s">
        <v>57</v>
      </c>
      <c r="H50" s="16" t="s">
        <v>58</v>
      </c>
      <c r="I50" s="16" t="s">
        <v>59</v>
      </c>
    </row>
    <row r="51" spans="1:9" s="260" customFormat="1" x14ac:dyDescent="0.2">
      <c r="A51" s="160"/>
      <c r="B51" s="160"/>
      <c r="C51" s="137"/>
      <c r="D51" s="141"/>
      <c r="E51" s="141"/>
      <c r="F51" s="141"/>
      <c r="G51" s="141"/>
      <c r="H51" s="143"/>
      <c r="I51" s="143"/>
    </row>
    <row r="52" spans="1:9" s="260" customFormat="1" x14ac:dyDescent="0.2">
      <c r="A52" s="160"/>
      <c r="B52" s="160"/>
      <c r="C52" s="137"/>
      <c r="D52" s="141"/>
      <c r="E52" s="141"/>
      <c r="F52" s="141"/>
      <c r="G52" s="141"/>
      <c r="H52" s="143"/>
      <c r="I52" s="143"/>
    </row>
    <row r="53" spans="1:9" s="260" customFormat="1" x14ac:dyDescent="0.2">
      <c r="A53" s="160"/>
      <c r="B53" s="160"/>
      <c r="C53" s="137"/>
      <c r="D53" s="141"/>
      <c r="E53" s="141"/>
      <c r="F53" s="141"/>
      <c r="G53" s="141"/>
      <c r="H53" s="143"/>
      <c r="I53" s="143"/>
    </row>
    <row r="54" spans="1:9" s="236" customFormat="1" x14ac:dyDescent="0.2">
      <c r="A54" s="160"/>
      <c r="B54" s="160"/>
      <c r="C54" s="137"/>
      <c r="D54" s="141"/>
      <c r="E54" s="141"/>
      <c r="F54" s="141"/>
      <c r="G54" s="141"/>
      <c r="H54" s="143"/>
      <c r="I54" s="143"/>
    </row>
    <row r="55" spans="1:9" s="236" customFormat="1" x14ac:dyDescent="0.2">
      <c r="A55" s="173"/>
      <c r="B55" s="173" t="s">
        <v>290</v>
      </c>
      <c r="C55" s="145">
        <f>SUM(C51:C54)</f>
        <v>0</v>
      </c>
      <c r="D55" s="145">
        <f>SUM(D51:D54)</f>
        <v>0</v>
      </c>
      <c r="E55" s="145">
        <f>SUM(E51:E54)</f>
        <v>0</v>
      </c>
      <c r="F55" s="145">
        <f>SUM(F51:F54)</f>
        <v>0</v>
      </c>
      <c r="G55" s="145">
        <f>SUM(G51:G54)</f>
        <v>0</v>
      </c>
      <c r="H55" s="145"/>
      <c r="I55" s="145"/>
    </row>
    <row r="56" spans="1:9" s="236" customFormat="1" x14ac:dyDescent="0.2">
      <c r="A56" s="39"/>
      <c r="B56" s="39"/>
      <c r="C56" s="38"/>
      <c r="D56" s="38"/>
      <c r="E56" s="38"/>
      <c r="F56" s="38"/>
      <c r="G56" s="9"/>
    </row>
    <row r="57" spans="1:9" s="260" customFormat="1" x14ac:dyDescent="0.2">
      <c r="A57" s="39"/>
      <c r="B57" s="39"/>
      <c r="C57" s="38"/>
      <c r="D57" s="38"/>
      <c r="E57" s="38"/>
      <c r="F57" s="38"/>
      <c r="G57" s="9"/>
    </row>
    <row r="58" spans="1:9" s="260" customFormat="1" x14ac:dyDescent="0.2">
      <c r="A58" s="10" t="s">
        <v>289</v>
      </c>
      <c r="B58" s="11"/>
      <c r="C58" s="38"/>
      <c r="D58" s="38"/>
      <c r="E58" s="38"/>
      <c r="F58" s="38"/>
      <c r="G58" s="9"/>
    </row>
    <row r="59" spans="1:9" s="260" customFormat="1" x14ac:dyDescent="0.2">
      <c r="A59" s="39"/>
      <c r="B59" s="39"/>
      <c r="C59" s="38"/>
      <c r="D59" s="38"/>
      <c r="E59" s="38"/>
      <c r="F59" s="38"/>
      <c r="G59" s="9"/>
    </row>
    <row r="60" spans="1:9" s="236" customFormat="1" x14ac:dyDescent="0.2">
      <c r="A60" s="15" t="s">
        <v>46</v>
      </c>
      <c r="B60" s="16" t="s">
        <v>47</v>
      </c>
      <c r="C60" s="40" t="s">
        <v>53</v>
      </c>
      <c r="D60" s="40" t="s">
        <v>54</v>
      </c>
      <c r="E60" s="40" t="s">
        <v>55</v>
      </c>
      <c r="F60" s="40" t="s">
        <v>56</v>
      </c>
      <c r="G60" s="41" t="s">
        <v>57</v>
      </c>
      <c r="H60" s="16" t="s">
        <v>58</v>
      </c>
      <c r="I60" s="16" t="s">
        <v>59</v>
      </c>
    </row>
    <row r="61" spans="1:9" s="236" customFormat="1" x14ac:dyDescent="0.2">
      <c r="A61" s="160"/>
      <c r="B61" s="160"/>
      <c r="C61" s="137"/>
      <c r="D61" s="141"/>
      <c r="E61" s="141"/>
      <c r="F61" s="141"/>
      <c r="G61" s="141"/>
      <c r="H61" s="143"/>
      <c r="I61" s="143"/>
    </row>
    <row r="62" spans="1:9" s="260" customFormat="1" x14ac:dyDescent="0.2">
      <c r="A62" s="160"/>
      <c r="B62" s="160"/>
      <c r="C62" s="137"/>
      <c r="D62" s="141"/>
      <c r="E62" s="141"/>
      <c r="F62" s="141"/>
      <c r="G62" s="141"/>
      <c r="H62" s="143"/>
      <c r="I62" s="143"/>
    </row>
    <row r="63" spans="1:9" s="260" customFormat="1" x14ac:dyDescent="0.2">
      <c r="A63" s="160"/>
      <c r="B63" s="160"/>
      <c r="C63" s="137"/>
      <c r="D63" s="141"/>
      <c r="E63" s="141"/>
      <c r="F63" s="141"/>
      <c r="G63" s="141"/>
      <c r="H63" s="143"/>
      <c r="I63" s="143"/>
    </row>
    <row r="64" spans="1:9" s="260" customFormat="1" x14ac:dyDescent="0.2">
      <c r="A64" s="160"/>
      <c r="B64" s="160"/>
      <c r="C64" s="137"/>
      <c r="D64" s="141"/>
      <c r="E64" s="141"/>
      <c r="F64" s="141"/>
      <c r="G64" s="141"/>
      <c r="H64" s="143"/>
      <c r="I64" s="143"/>
    </row>
    <row r="65" spans="1:9" s="260" customFormat="1" x14ac:dyDescent="0.2">
      <c r="A65" s="160"/>
      <c r="B65" s="160"/>
      <c r="C65" s="137"/>
      <c r="D65" s="141"/>
      <c r="E65" s="141"/>
      <c r="F65" s="141"/>
      <c r="G65" s="141"/>
      <c r="H65" s="143"/>
      <c r="I65" s="143"/>
    </row>
    <row r="66" spans="1:9" s="260" customFormat="1" x14ac:dyDescent="0.2">
      <c r="A66" s="160"/>
      <c r="B66" s="160"/>
      <c r="C66" s="137"/>
      <c r="D66" s="141"/>
      <c r="E66" s="141"/>
      <c r="F66" s="141"/>
      <c r="G66" s="141"/>
      <c r="H66" s="143"/>
      <c r="I66" s="143"/>
    </row>
    <row r="67" spans="1:9" s="260" customFormat="1" x14ac:dyDescent="0.2">
      <c r="A67" s="160"/>
      <c r="B67" s="160"/>
      <c r="C67" s="137"/>
      <c r="D67" s="141"/>
      <c r="E67" s="141"/>
      <c r="F67" s="141"/>
      <c r="G67" s="141"/>
      <c r="H67" s="143"/>
      <c r="I67" s="143"/>
    </row>
    <row r="68" spans="1:9" s="260" customFormat="1" x14ac:dyDescent="0.2">
      <c r="A68" s="160"/>
      <c r="B68" s="160"/>
      <c r="C68" s="137"/>
      <c r="D68" s="141"/>
      <c r="E68" s="141"/>
      <c r="F68" s="141"/>
      <c r="G68" s="141"/>
      <c r="H68" s="143"/>
      <c r="I68" s="143"/>
    </row>
    <row r="69" spans="1:9" s="260" customFormat="1" x14ac:dyDescent="0.2">
      <c r="A69" s="160"/>
      <c r="B69" s="160"/>
      <c r="C69" s="137"/>
      <c r="D69" s="141"/>
      <c r="E69" s="141"/>
      <c r="F69" s="141"/>
      <c r="G69" s="141"/>
      <c r="H69" s="143"/>
      <c r="I69" s="143"/>
    </row>
    <row r="70" spans="1:9" s="260" customFormat="1" x14ac:dyDescent="0.2">
      <c r="A70" s="160"/>
      <c r="B70" s="160"/>
      <c r="C70" s="137"/>
      <c r="D70" s="141"/>
      <c r="E70" s="141"/>
      <c r="F70" s="141"/>
      <c r="G70" s="141"/>
      <c r="H70" s="143"/>
      <c r="I70" s="143"/>
    </row>
    <row r="71" spans="1:9" s="260" customFormat="1" x14ac:dyDescent="0.2">
      <c r="A71" s="160"/>
      <c r="B71" s="160"/>
      <c r="C71" s="137"/>
      <c r="D71" s="141"/>
      <c r="E71" s="141"/>
      <c r="F71" s="141"/>
      <c r="G71" s="141"/>
      <c r="H71" s="143"/>
      <c r="I71" s="143"/>
    </row>
    <row r="72" spans="1:9" s="260" customFormat="1" x14ac:dyDescent="0.2">
      <c r="A72" s="160"/>
      <c r="B72" s="160"/>
      <c r="C72" s="137"/>
      <c r="D72" s="141"/>
      <c r="E72" s="141"/>
      <c r="F72" s="141"/>
      <c r="G72" s="141"/>
      <c r="H72" s="143"/>
      <c r="I72" s="143"/>
    </row>
    <row r="73" spans="1:9" s="260" customFormat="1" x14ac:dyDescent="0.2">
      <c r="A73" s="160"/>
      <c r="B73" s="160"/>
      <c r="C73" s="137"/>
      <c r="D73" s="141"/>
      <c r="E73" s="141"/>
      <c r="F73" s="141"/>
      <c r="G73" s="141"/>
      <c r="H73" s="143"/>
      <c r="I73" s="143"/>
    </row>
    <row r="74" spans="1:9" s="260" customFormat="1" x14ac:dyDescent="0.2">
      <c r="A74" s="160"/>
      <c r="B74" s="160"/>
      <c r="C74" s="137"/>
      <c r="D74" s="141"/>
      <c r="E74" s="141"/>
      <c r="F74" s="141"/>
      <c r="G74" s="141"/>
      <c r="H74" s="143"/>
      <c r="I74" s="143"/>
    </row>
    <row r="75" spans="1:9" s="260" customFormat="1" x14ac:dyDescent="0.2">
      <c r="A75" s="160"/>
      <c r="B75" s="160"/>
      <c r="C75" s="137"/>
      <c r="D75" s="141"/>
      <c r="E75" s="141"/>
      <c r="F75" s="141"/>
      <c r="G75" s="141"/>
      <c r="H75" s="143"/>
      <c r="I75" s="143"/>
    </row>
    <row r="76" spans="1:9" s="260" customFormat="1" x14ac:dyDescent="0.2">
      <c r="A76" s="160"/>
      <c r="B76" s="160"/>
      <c r="C76" s="137"/>
      <c r="D76" s="141"/>
      <c r="E76" s="141"/>
      <c r="F76" s="141"/>
      <c r="G76" s="141"/>
      <c r="H76" s="143"/>
      <c r="I76" s="143"/>
    </row>
    <row r="77" spans="1:9" s="260" customFormat="1" x14ac:dyDescent="0.2">
      <c r="A77" s="160"/>
      <c r="B77" s="160"/>
      <c r="C77" s="137"/>
      <c r="D77" s="141"/>
      <c r="E77" s="141"/>
      <c r="F77" s="141"/>
      <c r="G77" s="141"/>
      <c r="H77" s="143"/>
      <c r="I77" s="143"/>
    </row>
    <row r="78" spans="1:9" s="260" customFormat="1" x14ac:dyDescent="0.2">
      <c r="A78" s="160"/>
      <c r="B78" s="160"/>
      <c r="C78" s="137"/>
      <c r="D78" s="141"/>
      <c r="E78" s="141"/>
      <c r="F78" s="141"/>
      <c r="G78" s="141"/>
      <c r="H78" s="143"/>
      <c r="I78" s="143"/>
    </row>
    <row r="79" spans="1:9" s="260" customFormat="1" x14ac:dyDescent="0.2">
      <c r="A79" s="160"/>
      <c r="B79" s="160"/>
      <c r="C79" s="137"/>
      <c r="D79" s="141"/>
      <c r="E79" s="141"/>
      <c r="F79" s="141"/>
      <c r="G79" s="141"/>
      <c r="H79" s="143"/>
      <c r="I79" s="143"/>
    </row>
    <row r="80" spans="1:9" s="260" customFormat="1" x14ac:dyDescent="0.2">
      <c r="A80" s="160"/>
      <c r="B80" s="160"/>
      <c r="C80" s="137"/>
      <c r="D80" s="141"/>
      <c r="E80" s="141"/>
      <c r="F80" s="141"/>
      <c r="G80" s="141"/>
      <c r="H80" s="143"/>
      <c r="I80" s="143"/>
    </row>
    <row r="81" spans="1:11" s="260" customFormat="1" x14ac:dyDescent="0.2">
      <c r="A81" s="160"/>
      <c r="B81" s="160"/>
      <c r="C81" s="137"/>
      <c r="D81" s="141"/>
      <c r="E81" s="141"/>
      <c r="F81" s="141"/>
      <c r="G81" s="141"/>
      <c r="H81" s="143"/>
      <c r="I81" s="143"/>
    </row>
    <row r="82" spans="1:11" s="236" customFormat="1" x14ac:dyDescent="0.2">
      <c r="A82" s="160"/>
      <c r="B82" s="160"/>
      <c r="C82" s="137"/>
      <c r="D82" s="141"/>
      <c r="E82" s="141"/>
      <c r="F82" s="141"/>
      <c r="G82" s="141"/>
      <c r="H82" s="143"/>
      <c r="I82" s="143"/>
    </row>
    <row r="83" spans="1:11" s="236" customFormat="1" x14ac:dyDescent="0.2">
      <c r="A83" s="160"/>
      <c r="B83" s="160"/>
      <c r="C83" s="137"/>
      <c r="D83" s="141"/>
      <c r="E83" s="141"/>
      <c r="F83" s="141"/>
      <c r="G83" s="141"/>
      <c r="H83" s="143"/>
      <c r="I83" s="143"/>
    </row>
    <row r="84" spans="1:11" s="236" customFormat="1" x14ac:dyDescent="0.2">
      <c r="A84" s="160"/>
      <c r="B84" s="160"/>
      <c r="C84" s="137"/>
      <c r="D84" s="141"/>
      <c r="E84" s="141"/>
      <c r="F84" s="141"/>
      <c r="G84" s="141"/>
      <c r="H84" s="143"/>
      <c r="I84" s="143"/>
    </row>
    <row r="85" spans="1:11" s="236" customFormat="1" x14ac:dyDescent="0.2">
      <c r="A85" s="173"/>
      <c r="B85" s="173" t="s">
        <v>252</v>
      </c>
      <c r="C85" s="145">
        <f>SUM(C61:C84)</f>
        <v>0</v>
      </c>
      <c r="D85" s="145">
        <f>SUM(D61:D84)</f>
        <v>0</v>
      </c>
      <c r="E85" s="145">
        <f>SUM(E61:E84)</f>
        <v>0</v>
      </c>
      <c r="F85" s="145">
        <f>SUM(F61:F84)</f>
        <v>0</v>
      </c>
      <c r="G85" s="145">
        <f>SUM(G61:G84)</f>
        <v>0</v>
      </c>
      <c r="H85" s="145"/>
      <c r="I85" s="145"/>
    </row>
    <row r="86" spans="1:11" s="236" customFormat="1" x14ac:dyDescent="0.2">
      <c r="C86" s="9"/>
      <c r="D86" s="9"/>
      <c r="E86" s="9"/>
      <c r="F86" s="9"/>
      <c r="G86" s="9"/>
    </row>
    <row r="87" spans="1:11" s="236" customFormat="1" x14ac:dyDescent="0.2">
      <c r="C87" s="9"/>
      <c r="D87" s="9"/>
      <c r="E87" s="9"/>
      <c r="F87" s="9"/>
      <c r="G87" s="9"/>
    </row>
    <row r="88" spans="1:11" s="236" customFormat="1" x14ac:dyDescent="0.2">
      <c r="A88" s="10" t="s">
        <v>291</v>
      </c>
      <c r="B88" s="11"/>
      <c r="C88" s="262"/>
      <c r="D88" s="9"/>
      <c r="E88" s="38"/>
      <c r="F88" s="38"/>
      <c r="G88" s="9"/>
      <c r="I88" s="54" t="s">
        <v>52</v>
      </c>
    </row>
    <row r="89" spans="1:11" s="236" customFormat="1" x14ac:dyDescent="0.2">
      <c r="A89" s="39"/>
      <c r="B89" s="39"/>
      <c r="C89" s="38"/>
      <c r="D89" s="38"/>
      <c r="E89" s="38"/>
      <c r="F89" s="38"/>
      <c r="G89" s="9"/>
    </row>
    <row r="90" spans="1:11" s="236" customFormat="1" x14ac:dyDescent="0.2">
      <c r="A90" s="15" t="s">
        <v>46</v>
      </c>
      <c r="B90" s="16" t="s">
        <v>47</v>
      </c>
      <c r="C90" s="40" t="s">
        <v>53</v>
      </c>
      <c r="D90" s="40" t="s">
        <v>54</v>
      </c>
      <c r="E90" s="40" t="s">
        <v>55</v>
      </c>
      <c r="F90" s="40" t="s">
        <v>56</v>
      </c>
      <c r="G90" s="41" t="s">
        <v>57</v>
      </c>
      <c r="H90" s="16" t="s">
        <v>58</v>
      </c>
      <c r="I90" s="16" t="s">
        <v>59</v>
      </c>
    </row>
    <row r="91" spans="1:11" s="236" customFormat="1" x14ac:dyDescent="0.2">
      <c r="A91" s="160"/>
      <c r="B91" s="160"/>
      <c r="C91" s="137"/>
      <c r="D91" s="141"/>
      <c r="E91" s="141"/>
      <c r="F91" s="141"/>
      <c r="G91" s="141"/>
      <c r="H91" s="143"/>
      <c r="I91" s="143"/>
    </row>
    <row r="92" spans="1:11" s="236" customFormat="1" x14ac:dyDescent="0.2">
      <c r="A92" s="160"/>
      <c r="B92" s="160"/>
      <c r="C92" s="137"/>
      <c r="D92" s="141"/>
      <c r="E92" s="141"/>
      <c r="F92" s="141"/>
      <c r="G92" s="141"/>
      <c r="H92" s="143"/>
      <c r="I92" s="143"/>
    </row>
    <row r="93" spans="1:11" s="236" customFormat="1" x14ac:dyDescent="0.2">
      <c r="A93" s="160"/>
      <c r="B93" s="160"/>
      <c r="C93" s="137"/>
      <c r="D93" s="141"/>
      <c r="E93" s="141"/>
      <c r="F93" s="141"/>
      <c r="G93" s="141"/>
      <c r="H93" s="143"/>
      <c r="I93" s="143"/>
      <c r="K93" s="9"/>
    </row>
    <row r="94" spans="1:11" s="236" customFormat="1" x14ac:dyDescent="0.2">
      <c r="A94" s="160"/>
      <c r="B94" s="160"/>
      <c r="C94" s="137"/>
      <c r="D94" s="141"/>
      <c r="E94" s="141"/>
      <c r="F94" s="141"/>
      <c r="G94" s="141"/>
      <c r="H94" s="143"/>
      <c r="I94" s="143"/>
      <c r="K94" s="9"/>
    </row>
    <row r="95" spans="1:11" s="236" customFormat="1" x14ac:dyDescent="0.2">
      <c r="A95" s="173"/>
      <c r="B95" s="173" t="s">
        <v>292</v>
      </c>
      <c r="C95" s="145">
        <f>SUM(C91:C94)</f>
        <v>0</v>
      </c>
      <c r="D95" s="145">
        <f>SUM(D91:D94)</f>
        <v>0</v>
      </c>
      <c r="E95" s="145">
        <f>SUM(E91:E94)</f>
        <v>0</v>
      </c>
      <c r="F95" s="145">
        <f>SUM(F91:F94)</f>
        <v>0</v>
      </c>
      <c r="G95" s="145">
        <f>SUM(G91:G94)</f>
        <v>0</v>
      </c>
      <c r="H95" s="145"/>
      <c r="I95" s="145"/>
      <c r="K95" s="9"/>
    </row>
    <row r="96" spans="1:11" s="236" customFormat="1" x14ac:dyDescent="0.2">
      <c r="C96" s="9"/>
      <c r="D96" s="9"/>
      <c r="E96" s="9"/>
      <c r="F96" s="9"/>
      <c r="G96" s="9"/>
    </row>
    <row r="97" spans="1:11" s="236" customFormat="1" x14ac:dyDescent="0.2">
      <c r="C97" s="9"/>
      <c r="D97" s="9"/>
      <c r="E97" s="9"/>
      <c r="F97" s="9"/>
      <c r="G97" s="9"/>
    </row>
    <row r="98" spans="1:11" s="236" customFormat="1" x14ac:dyDescent="0.2">
      <c r="A98" s="10" t="s">
        <v>293</v>
      </c>
      <c r="B98" s="11"/>
      <c r="C98" s="9"/>
      <c r="D98" s="9"/>
      <c r="E98" s="38"/>
      <c r="F98" s="38"/>
      <c r="G98" s="9"/>
      <c r="I98" s="54" t="s">
        <v>52</v>
      </c>
    </row>
    <row r="99" spans="1:11" s="236" customFormat="1" x14ac:dyDescent="0.2">
      <c r="A99" s="39"/>
      <c r="B99" s="39"/>
      <c r="C99" s="38"/>
      <c r="D99" s="38"/>
      <c r="E99" s="38"/>
      <c r="F99" s="38"/>
      <c r="G99" s="9"/>
    </row>
    <row r="100" spans="1:11" s="236" customFormat="1" x14ac:dyDescent="0.2">
      <c r="A100" s="15" t="s">
        <v>46</v>
      </c>
      <c r="B100" s="16" t="s">
        <v>47</v>
      </c>
      <c r="C100" s="40" t="s">
        <v>53</v>
      </c>
      <c r="D100" s="40" t="s">
        <v>54</v>
      </c>
      <c r="E100" s="40" t="s">
        <v>55</v>
      </c>
      <c r="F100" s="40" t="s">
        <v>56</v>
      </c>
      <c r="G100" s="41" t="s">
        <v>57</v>
      </c>
      <c r="H100" s="16" t="s">
        <v>58</v>
      </c>
      <c r="I100" s="16" t="s">
        <v>59</v>
      </c>
    </row>
    <row r="101" spans="1:11" s="236" customFormat="1" x14ac:dyDescent="0.2">
      <c r="A101" s="160"/>
      <c r="B101" s="160"/>
      <c r="C101" s="137"/>
      <c r="D101" s="141"/>
      <c r="E101" s="141"/>
      <c r="F101" s="141"/>
      <c r="G101" s="141"/>
      <c r="H101" s="143"/>
      <c r="I101" s="143"/>
    </row>
    <row r="102" spans="1:11" s="236" customFormat="1" x14ac:dyDescent="0.2">
      <c r="A102" s="160"/>
      <c r="B102" s="160"/>
      <c r="C102" s="137"/>
      <c r="D102" s="141"/>
      <c r="E102" s="141"/>
      <c r="F102" s="141"/>
      <c r="G102" s="141"/>
      <c r="H102" s="143"/>
      <c r="I102" s="143"/>
    </row>
    <row r="103" spans="1:11" s="236" customFormat="1" x14ac:dyDescent="0.2">
      <c r="A103" s="160"/>
      <c r="B103" s="160"/>
      <c r="C103" s="137"/>
      <c r="D103" s="141"/>
      <c r="E103" s="141"/>
      <c r="F103" s="141"/>
      <c r="G103" s="141"/>
      <c r="H103" s="143"/>
      <c r="I103" s="143"/>
    </row>
    <row r="104" spans="1:11" s="236" customFormat="1" x14ac:dyDescent="0.2">
      <c r="A104" s="160"/>
      <c r="B104" s="160"/>
      <c r="C104" s="137"/>
      <c r="D104" s="141"/>
      <c r="E104" s="141"/>
      <c r="F104" s="141"/>
      <c r="G104" s="141"/>
      <c r="H104" s="143"/>
      <c r="I104" s="143"/>
    </row>
    <row r="105" spans="1:11" s="236" customFormat="1" x14ac:dyDescent="0.2">
      <c r="A105" s="173"/>
      <c r="B105" s="173" t="s">
        <v>294</v>
      </c>
      <c r="C105" s="145">
        <f>SUM(C101:C104)</f>
        <v>0</v>
      </c>
      <c r="D105" s="145">
        <f>SUM(D101:D104)</f>
        <v>0</v>
      </c>
      <c r="E105" s="145">
        <f>SUM(E101:E104)</f>
        <v>0</v>
      </c>
      <c r="F105" s="145">
        <f>SUM(F101:F104)</f>
        <v>0</v>
      </c>
      <c r="G105" s="145">
        <f>SUM(G101:G104)</f>
        <v>0</v>
      </c>
      <c r="H105" s="145"/>
      <c r="I105" s="145"/>
    </row>
    <row r="106" spans="1:11" s="236" customFormat="1" x14ac:dyDescent="0.2">
      <c r="C106" s="9"/>
      <c r="D106" s="9"/>
      <c r="E106" s="9"/>
      <c r="F106" s="9"/>
      <c r="G106" s="9"/>
    </row>
    <row r="107" spans="1:11" s="236" customFormat="1" x14ac:dyDescent="0.2">
      <c r="C107" s="9"/>
      <c r="D107" s="9"/>
      <c r="E107" s="9"/>
      <c r="F107" s="9"/>
      <c r="G107" s="9"/>
    </row>
    <row r="108" spans="1:11" s="236" customFormat="1" x14ac:dyDescent="0.2">
      <c r="A108" s="10" t="s">
        <v>295</v>
      </c>
      <c r="B108" s="11"/>
      <c r="C108" s="9"/>
      <c r="D108" s="9"/>
      <c r="E108" s="38"/>
      <c r="F108" s="38"/>
      <c r="G108" s="9"/>
      <c r="I108" s="54" t="s">
        <v>52</v>
      </c>
    </row>
    <row r="109" spans="1:11" s="236" customFormat="1" x14ac:dyDescent="0.2">
      <c r="A109" s="39"/>
      <c r="B109" s="39"/>
      <c r="C109" s="38"/>
      <c r="D109" s="38"/>
      <c r="E109" s="38"/>
      <c r="F109" s="38"/>
      <c r="G109" s="9"/>
    </row>
    <row r="110" spans="1:11" s="236" customFormat="1" x14ac:dyDescent="0.2">
      <c r="A110" s="15" t="s">
        <v>46</v>
      </c>
      <c r="B110" s="16" t="s">
        <v>47</v>
      </c>
      <c r="C110" s="40" t="s">
        <v>53</v>
      </c>
      <c r="D110" s="40" t="s">
        <v>54</v>
      </c>
      <c r="E110" s="40" t="s">
        <v>55</v>
      </c>
      <c r="F110" s="40" t="s">
        <v>56</v>
      </c>
      <c r="G110" s="41" t="s">
        <v>57</v>
      </c>
      <c r="H110" s="16" t="s">
        <v>58</v>
      </c>
      <c r="I110" s="16" t="s">
        <v>59</v>
      </c>
    </row>
    <row r="111" spans="1:11" s="236" customFormat="1" x14ac:dyDescent="0.2">
      <c r="A111" s="160"/>
      <c r="B111" s="160"/>
      <c r="C111" s="137"/>
      <c r="D111" s="141"/>
      <c r="E111" s="141"/>
      <c r="F111" s="141"/>
      <c r="G111" s="141"/>
      <c r="H111" s="143"/>
      <c r="I111" s="143"/>
      <c r="K111" s="9"/>
    </row>
    <row r="112" spans="1:11" s="236" customFormat="1" x14ac:dyDescent="0.2">
      <c r="A112" s="160"/>
      <c r="B112" s="160"/>
      <c r="C112" s="137"/>
      <c r="D112" s="141"/>
      <c r="E112" s="141"/>
      <c r="F112" s="141"/>
      <c r="G112" s="141"/>
      <c r="H112" s="143"/>
      <c r="I112" s="143"/>
      <c r="K112" s="9"/>
    </row>
    <row r="113" spans="1:9" s="236" customFormat="1" x14ac:dyDescent="0.2">
      <c r="A113" s="160"/>
      <c r="B113" s="160"/>
      <c r="C113" s="137"/>
      <c r="D113" s="141"/>
      <c r="E113" s="141"/>
      <c r="F113" s="141"/>
      <c r="G113" s="141"/>
      <c r="H113" s="143"/>
      <c r="I113" s="143"/>
    </row>
    <row r="114" spans="1:9" s="236" customFormat="1" x14ac:dyDescent="0.2">
      <c r="A114" s="160"/>
      <c r="B114" s="160"/>
      <c r="C114" s="137"/>
      <c r="D114" s="141"/>
      <c r="E114" s="141"/>
      <c r="F114" s="141"/>
      <c r="G114" s="141"/>
      <c r="H114" s="143"/>
      <c r="I114" s="143"/>
    </row>
    <row r="115" spans="1:9" s="236" customFormat="1" x14ac:dyDescent="0.2">
      <c r="A115" s="173"/>
      <c r="B115" s="173" t="s">
        <v>296</v>
      </c>
      <c r="C115" s="145">
        <f>SUM(C111:C114)</f>
        <v>0</v>
      </c>
      <c r="D115" s="145">
        <f>SUM(D111:D114)</f>
        <v>0</v>
      </c>
      <c r="E115" s="145">
        <f>SUM(E111:E114)</f>
        <v>0</v>
      </c>
      <c r="F115" s="145">
        <f>SUM(F111:F114)</f>
        <v>0</v>
      </c>
      <c r="G115" s="145">
        <f>SUM(G111:G114)</f>
        <v>0</v>
      </c>
      <c r="H115" s="145"/>
      <c r="I115" s="145"/>
    </row>
    <row r="116" spans="1:9" s="236" customFormat="1" x14ac:dyDescent="0.2">
      <c r="C116" s="9"/>
      <c r="D116" s="9"/>
      <c r="E116" s="9"/>
      <c r="F116" s="9"/>
      <c r="G116" s="9"/>
    </row>
    <row r="117" spans="1:9" s="236" customFormat="1" x14ac:dyDescent="0.2">
      <c r="C117" s="9"/>
      <c r="D117" s="9"/>
      <c r="E117" s="9"/>
      <c r="F117" s="9"/>
      <c r="G117" s="9"/>
    </row>
    <row r="118" spans="1:9" s="236" customFormat="1" x14ac:dyDescent="0.2">
      <c r="A118" s="10" t="s">
        <v>297</v>
      </c>
      <c r="B118" s="11"/>
      <c r="C118" s="9"/>
      <c r="D118" s="9"/>
      <c r="E118" s="38"/>
      <c r="F118" s="38"/>
      <c r="G118" s="9"/>
      <c r="I118" s="54" t="s">
        <v>52</v>
      </c>
    </row>
    <row r="119" spans="1:9" s="236" customFormat="1" x14ac:dyDescent="0.2">
      <c r="A119" s="39"/>
      <c r="B119" s="39"/>
      <c r="C119" s="38"/>
      <c r="D119" s="38"/>
      <c r="E119" s="38"/>
      <c r="F119" s="38"/>
      <c r="G119" s="9"/>
    </row>
    <row r="120" spans="1:9" s="236" customFormat="1" x14ac:dyDescent="0.2">
      <c r="A120" s="15" t="s">
        <v>46</v>
      </c>
      <c r="B120" s="16" t="s">
        <v>47</v>
      </c>
      <c r="C120" s="40" t="s">
        <v>53</v>
      </c>
      <c r="D120" s="40" t="s">
        <v>54</v>
      </c>
      <c r="E120" s="40" t="s">
        <v>55</v>
      </c>
      <c r="F120" s="40" t="s">
        <v>56</v>
      </c>
      <c r="G120" s="41" t="s">
        <v>57</v>
      </c>
      <c r="H120" s="16" t="s">
        <v>58</v>
      </c>
      <c r="I120" s="16" t="s">
        <v>59</v>
      </c>
    </row>
    <row r="121" spans="1:9" s="236" customFormat="1" x14ac:dyDescent="0.2">
      <c r="A121" s="160"/>
      <c r="B121" s="160"/>
      <c r="C121" s="137"/>
      <c r="D121" s="141"/>
      <c r="E121" s="141"/>
      <c r="F121" s="141"/>
      <c r="G121" s="141"/>
      <c r="H121" s="143"/>
      <c r="I121" s="143"/>
    </row>
    <row r="122" spans="1:9" s="236" customFormat="1" x14ac:dyDescent="0.2">
      <c r="A122" s="160"/>
      <c r="B122" s="160"/>
      <c r="C122" s="137"/>
      <c r="D122" s="141"/>
      <c r="E122" s="141"/>
      <c r="F122" s="141"/>
      <c r="G122" s="141"/>
      <c r="H122" s="143"/>
      <c r="I122" s="143"/>
    </row>
    <row r="123" spans="1:9" s="236" customFormat="1" x14ac:dyDescent="0.2">
      <c r="A123" s="160"/>
      <c r="B123" s="160"/>
      <c r="C123" s="137"/>
      <c r="D123" s="141"/>
      <c r="E123" s="141"/>
      <c r="F123" s="141"/>
      <c r="G123" s="141"/>
      <c r="H123" s="143"/>
      <c r="I123" s="143"/>
    </row>
    <row r="124" spans="1:9" s="236" customFormat="1" x14ac:dyDescent="0.2">
      <c r="A124" s="160"/>
      <c r="B124" s="160"/>
      <c r="C124" s="137"/>
      <c r="D124" s="141"/>
      <c r="E124" s="141"/>
      <c r="F124" s="141"/>
      <c r="G124" s="141"/>
      <c r="H124" s="143"/>
      <c r="I124" s="143"/>
    </row>
    <row r="125" spans="1:9" s="236" customFormat="1" x14ac:dyDescent="0.2">
      <c r="A125" s="173"/>
      <c r="B125" s="173" t="s">
        <v>298</v>
      </c>
      <c r="C125" s="145">
        <f>SUM(C121:C124)</f>
        <v>0</v>
      </c>
      <c r="D125" s="145">
        <f>SUM(D121:D124)</f>
        <v>0</v>
      </c>
      <c r="E125" s="145">
        <f>SUM(E121:E124)</f>
        <v>0</v>
      </c>
      <c r="F125" s="145">
        <f>SUM(F121:F124)</f>
        <v>0</v>
      </c>
      <c r="G125" s="145">
        <f>SUM(G121:G124)</f>
        <v>0</v>
      </c>
      <c r="H125" s="145"/>
      <c r="I125" s="145"/>
    </row>
    <row r="126" spans="1:9" s="236" customFormat="1" x14ac:dyDescent="0.2">
      <c r="C126" s="9"/>
      <c r="D126" s="9"/>
      <c r="E126" s="9"/>
      <c r="F126" s="9"/>
      <c r="G126" s="9"/>
    </row>
    <row r="127" spans="1:9" s="236" customFormat="1" x14ac:dyDescent="0.2">
      <c r="C127" s="9"/>
      <c r="D127" s="9"/>
      <c r="E127" s="9"/>
      <c r="F127" s="9"/>
      <c r="G127" s="9"/>
    </row>
    <row r="128" spans="1:9" s="236" customFormat="1" x14ac:dyDescent="0.2">
      <c r="C128" s="9"/>
      <c r="D128" s="9"/>
      <c r="E128" s="9"/>
      <c r="F128" s="9"/>
      <c r="G128" s="9"/>
    </row>
    <row r="129" spans="3:7" s="236" customFormat="1" x14ac:dyDescent="0.2">
      <c r="C129" s="9"/>
      <c r="D129" s="9"/>
      <c r="E129" s="9"/>
      <c r="F129" s="9"/>
      <c r="G129" s="9"/>
    </row>
    <row r="130" spans="3:7" s="236" customFormat="1" x14ac:dyDescent="0.2">
      <c r="C130" s="9"/>
      <c r="D130" s="9"/>
      <c r="E130" s="9"/>
      <c r="F130" s="9"/>
      <c r="G130" s="9"/>
    </row>
    <row r="131" spans="3:7" s="236" customFormat="1" x14ac:dyDescent="0.2">
      <c r="C131" s="9"/>
      <c r="D131" s="9"/>
      <c r="E131" s="9"/>
      <c r="F131" s="9"/>
      <c r="G131" s="9"/>
    </row>
    <row r="132" spans="3:7" s="236" customFormat="1" x14ac:dyDescent="0.2">
      <c r="C132" s="9"/>
      <c r="D132" s="9"/>
      <c r="E132" s="9"/>
      <c r="F132" s="9"/>
      <c r="G132" s="9"/>
    </row>
    <row r="133" spans="3:7" s="236" customFormat="1" x14ac:dyDescent="0.2">
      <c r="C133" s="9"/>
      <c r="D133" s="9"/>
      <c r="E133" s="9"/>
      <c r="F133" s="9"/>
      <c r="G133" s="9"/>
    </row>
    <row r="134" spans="3:7" s="236" customFormat="1" x14ac:dyDescent="0.2">
      <c r="C134" s="9"/>
      <c r="D134" s="9"/>
      <c r="E134" s="9"/>
      <c r="F134" s="9"/>
      <c r="G134" s="9"/>
    </row>
    <row r="135" spans="3:7" s="236" customFormat="1" x14ac:dyDescent="0.2">
      <c r="C135" s="9"/>
      <c r="D135" s="9"/>
      <c r="E135" s="9"/>
      <c r="F135" s="9"/>
      <c r="G135" s="9"/>
    </row>
    <row r="136" spans="3:7" s="236" customFormat="1" x14ac:dyDescent="0.2">
      <c r="C136" s="9"/>
      <c r="D136" s="9"/>
      <c r="E136" s="9"/>
      <c r="F136" s="9"/>
      <c r="G136" s="9"/>
    </row>
    <row r="137" spans="3:7" s="236" customFormat="1" x14ac:dyDescent="0.2">
      <c r="C137" s="9"/>
      <c r="D137" s="9"/>
      <c r="E137" s="9"/>
      <c r="F137" s="9"/>
      <c r="G137" s="9"/>
    </row>
    <row r="138" spans="3:7" s="236" customFormat="1" x14ac:dyDescent="0.2">
      <c r="C138" s="9"/>
      <c r="D138" s="9"/>
      <c r="E138" s="9"/>
      <c r="F138" s="9"/>
      <c r="G138" s="9"/>
    </row>
    <row r="139" spans="3:7" s="236" customFormat="1" x14ac:dyDescent="0.2">
      <c r="C139" s="9"/>
      <c r="D139" s="9"/>
      <c r="E139" s="9"/>
      <c r="F139" s="9"/>
      <c r="G139" s="9"/>
    </row>
    <row r="140" spans="3:7" s="236" customFormat="1" x14ac:dyDescent="0.2">
      <c r="C140" s="9"/>
      <c r="D140" s="9"/>
      <c r="E140" s="9"/>
      <c r="F140" s="9"/>
      <c r="G140" s="9"/>
    </row>
    <row r="141" spans="3:7" s="236" customFormat="1" x14ac:dyDescent="0.2">
      <c r="C141" s="9"/>
      <c r="D141" s="9"/>
      <c r="E141" s="9"/>
      <c r="F141" s="9"/>
      <c r="G141" s="9"/>
    </row>
    <row r="142" spans="3:7" s="236" customFormat="1" x14ac:dyDescent="0.2">
      <c r="C142" s="9"/>
      <c r="D142" s="9"/>
      <c r="E142" s="9"/>
      <c r="F142" s="9"/>
      <c r="G142" s="9"/>
    </row>
    <row r="143" spans="3:7" s="236" customFormat="1" x14ac:dyDescent="0.2">
      <c r="C143" s="9"/>
      <c r="D143" s="9"/>
      <c r="E143" s="9"/>
      <c r="F143" s="9"/>
      <c r="G143" s="9"/>
    </row>
    <row r="144" spans="3:7" s="236" customFormat="1" x14ac:dyDescent="0.2">
      <c r="C144" s="9"/>
      <c r="D144" s="9"/>
      <c r="E144" s="9"/>
      <c r="F144" s="9"/>
      <c r="G144" s="9"/>
    </row>
    <row r="145" spans="3:7" s="236" customFormat="1" x14ac:dyDescent="0.2">
      <c r="C145" s="9"/>
      <c r="D145" s="9"/>
      <c r="E145" s="9"/>
      <c r="F145" s="9"/>
      <c r="G145" s="9"/>
    </row>
    <row r="146" spans="3:7" s="236" customFormat="1" x14ac:dyDescent="0.2">
      <c r="C146" s="9"/>
      <c r="D146" s="9"/>
      <c r="E146" s="9"/>
      <c r="F146" s="9"/>
      <c r="G146" s="9"/>
    </row>
    <row r="147" spans="3:7" s="236" customFormat="1" x14ac:dyDescent="0.2">
      <c r="C147" s="9"/>
      <c r="D147" s="9"/>
      <c r="E147" s="9"/>
      <c r="F147" s="9"/>
      <c r="G147" s="9"/>
    </row>
    <row r="148" spans="3:7" s="236" customFormat="1" x14ac:dyDescent="0.2">
      <c r="C148" s="9"/>
      <c r="D148" s="9"/>
      <c r="E148" s="9"/>
      <c r="F148" s="9"/>
      <c r="G148" s="9"/>
    </row>
    <row r="149" spans="3:7" s="236" customFormat="1" x14ac:dyDescent="0.2">
      <c r="C149" s="9"/>
      <c r="D149" s="9"/>
      <c r="E149" s="9"/>
      <c r="F149" s="9"/>
      <c r="G149" s="9"/>
    </row>
    <row r="150" spans="3:7" s="236" customFormat="1" x14ac:dyDescent="0.2">
      <c r="C150" s="9"/>
      <c r="D150" s="9"/>
      <c r="E150" s="9"/>
      <c r="F150" s="9"/>
      <c r="G150" s="9"/>
    </row>
    <row r="151" spans="3:7" s="236" customFormat="1" x14ac:dyDescent="0.2">
      <c r="C151" s="9"/>
      <c r="D151" s="9"/>
      <c r="E151" s="9"/>
      <c r="F151" s="9"/>
      <c r="G151" s="9"/>
    </row>
    <row r="152" spans="3:7" s="236" customFormat="1" x14ac:dyDescent="0.2">
      <c r="C152" s="9"/>
      <c r="D152" s="9"/>
      <c r="E152" s="9"/>
      <c r="F152" s="9"/>
      <c r="G152" s="9"/>
    </row>
    <row r="153" spans="3:7" s="236" customFormat="1" x14ac:dyDescent="0.2">
      <c r="C153" s="9"/>
      <c r="D153" s="9"/>
      <c r="E153" s="9"/>
      <c r="F153" s="9"/>
      <c r="G153" s="9"/>
    </row>
    <row r="154" spans="3:7" s="236" customFormat="1" x14ac:dyDescent="0.2">
      <c r="C154" s="9"/>
      <c r="D154" s="9"/>
      <c r="E154" s="9"/>
      <c r="F154" s="9"/>
      <c r="G154" s="9"/>
    </row>
    <row r="155" spans="3:7" s="236" customFormat="1" x14ac:dyDescent="0.2">
      <c r="C155" s="9"/>
      <c r="D155" s="9"/>
      <c r="E155" s="9"/>
      <c r="F155" s="9"/>
      <c r="G155" s="9"/>
    </row>
    <row r="156" spans="3:7" s="236" customFormat="1" x14ac:dyDescent="0.2">
      <c r="C156" s="9"/>
      <c r="D156" s="9"/>
      <c r="E156" s="9"/>
      <c r="F156" s="9"/>
      <c r="G156" s="9"/>
    </row>
    <row r="157" spans="3:7" s="236" customFormat="1" x14ac:dyDescent="0.2">
      <c r="C157" s="9"/>
      <c r="D157" s="9"/>
      <c r="E157" s="9"/>
      <c r="F157" s="9"/>
      <c r="G157" s="9"/>
    </row>
    <row r="158" spans="3:7" s="236" customFormat="1" x14ac:dyDescent="0.2">
      <c r="C158" s="9"/>
      <c r="D158" s="9"/>
      <c r="E158" s="9"/>
      <c r="F158" s="9"/>
      <c r="G158" s="9"/>
    </row>
    <row r="159" spans="3:7" s="236" customFormat="1" x14ac:dyDescent="0.2">
      <c r="C159" s="9"/>
      <c r="D159" s="9"/>
      <c r="E159" s="9"/>
      <c r="F159" s="9"/>
      <c r="G159" s="9"/>
    </row>
    <row r="160" spans="3:7" s="236" customFormat="1" x14ac:dyDescent="0.2">
      <c r="C160" s="9"/>
      <c r="D160" s="9"/>
      <c r="E160" s="9"/>
      <c r="F160" s="9"/>
      <c r="G160" s="9"/>
    </row>
    <row r="161" spans="3:7" s="236" customFormat="1" x14ac:dyDescent="0.2">
      <c r="C161" s="9"/>
      <c r="D161" s="9"/>
      <c r="E161" s="9"/>
      <c r="F161" s="9"/>
      <c r="G161" s="9"/>
    </row>
    <row r="162" spans="3:7" s="236" customFormat="1" x14ac:dyDescent="0.2">
      <c r="C162" s="9"/>
      <c r="D162" s="9"/>
      <c r="E162" s="9"/>
      <c r="F162" s="9"/>
      <c r="G162" s="9"/>
    </row>
    <row r="163" spans="3:7" s="236" customFormat="1" x14ac:dyDescent="0.2">
      <c r="C163" s="9"/>
      <c r="D163" s="9"/>
      <c r="E163" s="9"/>
      <c r="F163" s="9"/>
      <c r="G163" s="9"/>
    </row>
    <row r="164" spans="3:7" s="236" customFormat="1" x14ac:dyDescent="0.2">
      <c r="C164" s="9"/>
      <c r="D164" s="9"/>
      <c r="E164" s="9"/>
      <c r="F164" s="9"/>
      <c r="G164" s="9"/>
    </row>
    <row r="165" spans="3:7" s="236" customFormat="1" x14ac:dyDescent="0.2">
      <c r="C165" s="9"/>
      <c r="D165" s="9"/>
      <c r="E165" s="9"/>
      <c r="F165" s="9"/>
      <c r="G165" s="9"/>
    </row>
    <row r="166" spans="3:7" s="236" customFormat="1" x14ac:dyDescent="0.2">
      <c r="C166" s="9"/>
      <c r="D166" s="9"/>
      <c r="E166" s="9"/>
      <c r="F166" s="9"/>
      <c r="G166" s="9"/>
    </row>
    <row r="167" spans="3:7" s="236" customFormat="1" x14ac:dyDescent="0.2">
      <c r="C167" s="9"/>
      <c r="D167" s="9"/>
      <c r="E167" s="9"/>
      <c r="F167" s="9"/>
      <c r="G167" s="9"/>
    </row>
    <row r="168" spans="3:7" s="236" customFormat="1" x14ac:dyDescent="0.2">
      <c r="C168" s="9"/>
      <c r="D168" s="9"/>
      <c r="E168" s="9"/>
      <c r="F168" s="9"/>
      <c r="G168" s="9"/>
    </row>
    <row r="169" spans="3:7" s="236" customFormat="1" x14ac:dyDescent="0.2">
      <c r="C169" s="9"/>
      <c r="D169" s="9"/>
      <c r="E169" s="9"/>
      <c r="F169" s="9"/>
      <c r="G169" s="9"/>
    </row>
    <row r="170" spans="3:7" s="236" customFormat="1" x14ac:dyDescent="0.2">
      <c r="C170" s="9"/>
      <c r="D170" s="9"/>
      <c r="E170" s="9"/>
      <c r="F170" s="9"/>
      <c r="G170" s="9"/>
    </row>
    <row r="171" spans="3:7" s="236" customFormat="1" x14ac:dyDescent="0.2">
      <c r="C171" s="9"/>
      <c r="D171" s="9"/>
      <c r="E171" s="9"/>
      <c r="F171" s="9"/>
      <c r="G171" s="9"/>
    </row>
    <row r="172" spans="3:7" s="236" customFormat="1" x14ac:dyDescent="0.2">
      <c r="C172" s="9"/>
      <c r="D172" s="9"/>
      <c r="E172" s="9"/>
      <c r="F172" s="9"/>
      <c r="G172" s="9"/>
    </row>
    <row r="173" spans="3:7" s="236" customFormat="1" x14ac:dyDescent="0.2">
      <c r="C173" s="9"/>
      <c r="D173" s="9"/>
      <c r="E173" s="9"/>
      <c r="F173" s="9"/>
      <c r="G173" s="9"/>
    </row>
    <row r="174" spans="3:7" s="236" customFormat="1" x14ac:dyDescent="0.2">
      <c r="C174" s="9"/>
      <c r="D174" s="9"/>
      <c r="E174" s="9"/>
      <c r="F174" s="9"/>
      <c r="G174" s="9"/>
    </row>
    <row r="175" spans="3:7" s="236" customFormat="1" x14ac:dyDescent="0.2">
      <c r="C175" s="9"/>
      <c r="D175" s="9"/>
      <c r="E175" s="9"/>
      <c r="F175" s="9"/>
      <c r="G175" s="9"/>
    </row>
    <row r="176" spans="3:7" s="236" customFormat="1" x14ac:dyDescent="0.2">
      <c r="C176" s="9"/>
      <c r="D176" s="9"/>
      <c r="E176" s="9"/>
      <c r="F176" s="9"/>
      <c r="G176" s="9"/>
    </row>
    <row r="177" spans="3:7" s="236" customFormat="1" x14ac:dyDescent="0.2">
      <c r="C177" s="9"/>
      <c r="D177" s="9"/>
      <c r="E177" s="9"/>
      <c r="F177" s="9"/>
      <c r="G177" s="9"/>
    </row>
    <row r="178" spans="3:7" s="236" customFormat="1" x14ac:dyDescent="0.2">
      <c r="C178" s="9"/>
      <c r="D178" s="9"/>
      <c r="E178" s="9"/>
      <c r="F178" s="9"/>
      <c r="G178" s="9"/>
    </row>
    <row r="179" spans="3:7" s="236" customFormat="1" x14ac:dyDescent="0.2">
      <c r="C179" s="9"/>
      <c r="D179" s="9"/>
      <c r="E179" s="9"/>
      <c r="F179" s="9"/>
      <c r="G179" s="9"/>
    </row>
    <row r="180" spans="3:7" s="236" customFormat="1" x14ac:dyDescent="0.2">
      <c r="C180" s="9"/>
      <c r="D180" s="9"/>
      <c r="E180" s="9"/>
      <c r="F180" s="9"/>
      <c r="G180" s="9"/>
    </row>
    <row r="181" spans="3:7" s="236" customFormat="1" x14ac:dyDescent="0.2">
      <c r="C181" s="9"/>
      <c r="D181" s="9"/>
      <c r="E181" s="9"/>
      <c r="F181" s="9"/>
      <c r="G181" s="9"/>
    </row>
    <row r="182" spans="3:7" s="236" customFormat="1" x14ac:dyDescent="0.2">
      <c r="C182" s="9"/>
      <c r="D182" s="9"/>
      <c r="E182" s="9"/>
      <c r="F182" s="9"/>
      <c r="G182" s="9"/>
    </row>
    <row r="183" spans="3:7" s="236" customFormat="1" x14ac:dyDescent="0.2">
      <c r="C183" s="9"/>
      <c r="D183" s="9"/>
      <c r="E183" s="9"/>
      <c r="F183" s="9"/>
      <c r="G183" s="9"/>
    </row>
    <row r="184" spans="3:7" s="236" customFormat="1" x14ac:dyDescent="0.2">
      <c r="C184" s="9"/>
      <c r="D184" s="9"/>
      <c r="E184" s="9"/>
      <c r="F184" s="9"/>
      <c r="G184" s="9"/>
    </row>
    <row r="185" spans="3:7" s="236" customFormat="1" x14ac:dyDescent="0.2">
      <c r="C185" s="9"/>
      <c r="D185" s="9"/>
      <c r="E185" s="9"/>
      <c r="F185" s="9"/>
      <c r="G185" s="9"/>
    </row>
    <row r="186" spans="3:7" s="236" customFormat="1" x14ac:dyDescent="0.2">
      <c r="C186" s="9"/>
      <c r="D186" s="9"/>
      <c r="E186" s="9"/>
      <c r="F186" s="9"/>
      <c r="G186" s="9"/>
    </row>
    <row r="187" spans="3:7" s="236" customFormat="1" x14ac:dyDescent="0.2">
      <c r="C187" s="9"/>
      <c r="D187" s="9"/>
      <c r="E187" s="9"/>
      <c r="F187" s="9"/>
      <c r="G187" s="9"/>
    </row>
    <row r="188" spans="3:7" s="236" customFormat="1" x14ac:dyDescent="0.2">
      <c r="C188" s="9"/>
      <c r="D188" s="9"/>
      <c r="E188" s="9"/>
      <c r="F188" s="9"/>
      <c r="G188" s="9"/>
    </row>
    <row r="189" spans="3:7" s="236" customFormat="1" x14ac:dyDescent="0.2">
      <c r="C189" s="9"/>
      <c r="D189" s="9"/>
      <c r="E189" s="9"/>
      <c r="F189" s="9"/>
      <c r="G189" s="9"/>
    </row>
    <row r="190" spans="3:7" s="236" customFormat="1" x14ac:dyDescent="0.2">
      <c r="C190" s="9"/>
      <c r="D190" s="9"/>
      <c r="E190" s="9"/>
      <c r="F190" s="9"/>
      <c r="G190" s="9"/>
    </row>
    <row r="191" spans="3:7" s="236" customFormat="1" x14ac:dyDescent="0.2">
      <c r="C191" s="9"/>
      <c r="D191" s="9"/>
      <c r="E191" s="9"/>
      <c r="F191" s="9"/>
      <c r="G191" s="9"/>
    </row>
    <row r="192" spans="3:7" s="236" customFormat="1" x14ac:dyDescent="0.2">
      <c r="C192" s="9"/>
      <c r="D192" s="9"/>
      <c r="E192" s="9"/>
      <c r="F192" s="9"/>
      <c r="G192" s="9"/>
    </row>
    <row r="193" spans="1:8" s="236" customFormat="1" x14ac:dyDescent="0.2">
      <c r="C193" s="9"/>
      <c r="D193" s="9"/>
      <c r="E193" s="9"/>
      <c r="F193" s="9"/>
      <c r="G193" s="9"/>
    </row>
    <row r="194" spans="1:8" s="236" customFormat="1" x14ac:dyDescent="0.2">
      <c r="C194" s="9"/>
      <c r="D194" s="9"/>
      <c r="E194" s="9"/>
      <c r="F194" s="9"/>
      <c r="G194" s="9"/>
    </row>
    <row r="195" spans="1:8" s="236" customFormat="1" x14ac:dyDescent="0.2">
      <c r="C195" s="9"/>
      <c r="D195" s="9"/>
      <c r="E195" s="9"/>
      <c r="F195" s="9"/>
      <c r="G195" s="9"/>
    </row>
    <row r="196" spans="1:8" s="236" customFormat="1" x14ac:dyDescent="0.2">
      <c r="C196" s="9"/>
      <c r="D196" s="9"/>
      <c r="E196" s="9"/>
      <c r="F196" s="9"/>
      <c r="G196" s="9"/>
    </row>
    <row r="197" spans="1:8" s="236" customFormat="1" x14ac:dyDescent="0.2">
      <c r="C197" s="9"/>
      <c r="D197" s="9"/>
      <c r="E197" s="9"/>
      <c r="F197" s="9"/>
      <c r="G197" s="9"/>
    </row>
    <row r="198" spans="1:8" s="236" customFormat="1" x14ac:dyDescent="0.2">
      <c r="C198" s="9"/>
      <c r="D198" s="9"/>
      <c r="E198" s="9"/>
      <c r="F198" s="9"/>
      <c r="G198" s="9"/>
    </row>
    <row r="199" spans="1:8" s="236" customFormat="1" x14ac:dyDescent="0.2">
      <c r="C199" s="9"/>
      <c r="D199" s="9"/>
      <c r="E199" s="9"/>
      <c r="F199" s="9"/>
      <c r="G199" s="9"/>
    </row>
    <row r="200" spans="1:8" s="236" customFormat="1" x14ac:dyDescent="0.2">
      <c r="C200" s="9"/>
      <c r="D200" s="9"/>
      <c r="E200" s="9"/>
      <c r="F200" s="9"/>
      <c r="G200" s="9"/>
    </row>
    <row r="201" spans="1:8" s="236" customFormat="1" x14ac:dyDescent="0.2">
      <c r="C201" s="9"/>
      <c r="D201" s="9"/>
      <c r="E201" s="9"/>
      <c r="F201" s="9"/>
      <c r="G201" s="9"/>
    </row>
    <row r="202" spans="1:8" s="236" customFormat="1" x14ac:dyDescent="0.2">
      <c r="C202" s="9"/>
      <c r="D202" s="9"/>
      <c r="E202" s="9"/>
      <c r="F202" s="9"/>
      <c r="G202" s="9"/>
    </row>
    <row r="203" spans="1:8" s="236" customFormat="1" x14ac:dyDescent="0.2">
      <c r="C203" s="9"/>
      <c r="D203" s="9"/>
      <c r="E203" s="9"/>
      <c r="F203" s="9"/>
      <c r="G203" s="9"/>
    </row>
    <row r="204" spans="1:8" s="236" customFormat="1" x14ac:dyDescent="0.2">
      <c r="C204" s="9"/>
      <c r="D204" s="9"/>
      <c r="E204" s="9"/>
      <c r="F204" s="9"/>
      <c r="G204" s="9"/>
    </row>
    <row r="205" spans="1:8" s="236" customFormat="1" x14ac:dyDescent="0.2">
      <c r="C205" s="9"/>
      <c r="D205" s="9"/>
      <c r="E205" s="9"/>
      <c r="F205" s="9"/>
      <c r="G205" s="9"/>
    </row>
    <row r="206" spans="1:8" x14ac:dyDescent="0.2">
      <c r="A206" s="42"/>
      <c r="B206" s="42"/>
      <c r="C206" s="43"/>
      <c r="D206" s="43"/>
      <c r="E206" s="43"/>
      <c r="F206" s="43"/>
      <c r="G206" s="43"/>
      <c r="H206" s="42"/>
    </row>
    <row r="207" spans="1:8" x14ac:dyDescent="0.2">
      <c r="A207" s="237"/>
      <c r="B207" s="238"/>
    </row>
    <row r="208" spans="1:8" x14ac:dyDescent="0.2">
      <c r="A208" s="237"/>
      <c r="B208" s="238"/>
    </row>
    <row r="209" spans="1:2" x14ac:dyDescent="0.2">
      <c r="A209" s="237"/>
      <c r="B209" s="238"/>
    </row>
    <row r="210" spans="1:2" x14ac:dyDescent="0.2">
      <c r="A210" s="237"/>
      <c r="B210" s="238"/>
    </row>
    <row r="211" spans="1:2" x14ac:dyDescent="0.2">
      <c r="A211" s="237"/>
      <c r="B211" s="238"/>
    </row>
  </sheetData>
  <dataValidations count="10">
    <dataValidation allowBlank="1" showInputMessage="1" showErrorMessage="1" prompt="Indicar si el deudor ya sobrepasó el plazo estipulado para pago, 90, 180 o 365 días." sqref="I7 I20 I60 I90 I100 I110 I120 I30 I40 I50" xr:uid="{00000000-0002-0000-0400-000000000000}"/>
    <dataValidation allowBlank="1" showInputMessage="1" showErrorMessage="1" prompt="Informar sobre caraterísticas cualitativas de la cuenta, ejemplo: acciones implementadas para su recuperación, causas de la demora en su recuperación." sqref="H7 H20 H60 H90 H100 H110 H120 H30 H40 H50" xr:uid="{00000000-0002-0000-0400-000001000000}"/>
    <dataValidation allowBlank="1" showInputMessage="1" showErrorMessage="1" prompt="Importe de la cuentas por cobrar con vencimiento mayor a 365 días." sqref="G7 G20 G60 G90 G100 G110 G120 G30 G40 G50" xr:uid="{00000000-0002-0000-0400-000002000000}"/>
    <dataValidation allowBlank="1" showInputMessage="1" showErrorMessage="1" prompt="Importe de la cuentas por cobrar con fecha de vencimiento de 181 a 365 días." sqref="F7 F20 F60 F90 F100 F110 F120 F30 F40 F50" xr:uid="{00000000-0002-0000-0400-000003000000}"/>
    <dataValidation allowBlank="1" showInputMessage="1" showErrorMessage="1" prompt="Importe de la cuentas por cobrar con fecha de vencimiento de 91 a 180 días." sqref="E7 E20 E60 E90 E100 E110 E120 E30 E40 E50" xr:uid="{00000000-0002-0000-0400-000004000000}"/>
    <dataValidation allowBlank="1" showInputMessage="1" showErrorMessage="1" prompt="Importe de la cuentas por cobrar con fecha de vencimiento de 1 a 90 días." sqref="D7 D20 D60 D90 D100 D110 D120 D30 D40 D50" xr:uid="{00000000-0002-0000-0400-000005000000}"/>
    <dataValidation allowBlank="1" showInputMessage="1" showErrorMessage="1" prompt="Corresponde al nombre o descripción de la cuenta de acuerdo al Plan de Cuentas emitido por el CONAC." sqref="B7 B20 B60 B90 B100 B110 B120 B30 B40 B50" xr:uid="{00000000-0002-0000-0400-000006000000}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7 C20 C30 C40 C50" xr:uid="{00000000-0002-0000-0400-000007000000}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60 C90 C100 C110 C120" xr:uid="{00000000-0002-0000-0400-000008000000}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7 A20 A30 A40 A50 A60 A90 A100 A110 A120" xr:uid="{00000000-0002-0000-0400-000009000000}"/>
  </dataValidations>
  <pageMargins left="0.70866141732283472" right="0.31496062992125984" top="0.74803149606299213" bottom="0.74803149606299213" header="0.31496062992125984" footer="0.31496062992125984"/>
  <pageSetup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8"/>
  <sheetViews>
    <sheetView zoomScaleNormal="100" zoomScaleSheetLayoutView="100" workbookViewId="0">
      <selection activeCell="D45" sqref="D4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3" t="s">
        <v>43</v>
      </c>
      <c r="B1" s="3"/>
      <c r="D1" s="7"/>
    </row>
    <row r="2" spans="1:4" x14ac:dyDescent="0.2">
      <c r="A2" s="3" t="s">
        <v>222</v>
      </c>
      <c r="B2" s="3"/>
    </row>
    <row r="5" spans="1:4" s="35" customFormat="1" ht="11.25" customHeight="1" x14ac:dyDescent="0.2">
      <c r="A5" s="33" t="s">
        <v>60</v>
      </c>
      <c r="B5" s="240"/>
      <c r="C5" s="44"/>
      <c r="D5" s="245" t="s">
        <v>61</v>
      </c>
    </row>
    <row r="6" spans="1:4" x14ac:dyDescent="0.2">
      <c r="A6" s="45"/>
      <c r="B6" s="45"/>
      <c r="C6" s="46"/>
      <c r="D6" s="47"/>
    </row>
    <row r="7" spans="1:4" ht="15" customHeight="1" x14ac:dyDescent="0.2">
      <c r="A7" s="15" t="s">
        <v>46</v>
      </c>
      <c r="B7" s="16" t="s">
        <v>47</v>
      </c>
      <c r="C7" s="261" t="s">
        <v>48</v>
      </c>
      <c r="D7" s="48" t="s">
        <v>62</v>
      </c>
    </row>
    <row r="8" spans="1:4" x14ac:dyDescent="0.2">
      <c r="A8" s="160"/>
      <c r="B8" s="143"/>
      <c r="C8" s="141"/>
      <c r="D8" s="143"/>
    </row>
    <row r="9" spans="1:4" s="260" customFormat="1" x14ac:dyDescent="0.2">
      <c r="A9" s="160"/>
      <c r="B9" s="143"/>
      <c r="C9" s="141"/>
      <c r="D9" s="143"/>
    </row>
    <row r="10" spans="1:4" s="260" customFormat="1" x14ac:dyDescent="0.2">
      <c r="A10" s="160"/>
      <c r="B10" s="143" t="s">
        <v>494</v>
      </c>
      <c r="C10" s="141"/>
      <c r="D10" s="143"/>
    </row>
    <row r="11" spans="1:4" s="260" customFormat="1" x14ac:dyDescent="0.2">
      <c r="A11" s="160"/>
      <c r="B11" s="143"/>
      <c r="C11" s="141"/>
      <c r="D11" s="143"/>
    </row>
    <row r="12" spans="1:4" x14ac:dyDescent="0.2">
      <c r="A12" s="160"/>
      <c r="B12" s="143"/>
      <c r="C12" s="141"/>
      <c r="D12" s="143"/>
    </row>
    <row r="13" spans="1:4" x14ac:dyDescent="0.2">
      <c r="A13" s="160"/>
      <c r="B13" s="143"/>
      <c r="C13" s="141"/>
      <c r="D13" s="143"/>
    </row>
    <row r="14" spans="1:4" x14ac:dyDescent="0.2">
      <c r="A14" s="160"/>
      <c r="B14" s="143"/>
      <c r="C14" s="141"/>
      <c r="D14" s="143"/>
    </row>
    <row r="15" spans="1:4" x14ac:dyDescent="0.2">
      <c r="A15" s="160"/>
      <c r="B15" s="143"/>
      <c r="C15" s="141"/>
      <c r="D15" s="143"/>
    </row>
    <row r="16" spans="1:4" x14ac:dyDescent="0.2">
      <c r="A16" s="174"/>
      <c r="B16" s="174" t="s">
        <v>242</v>
      </c>
      <c r="C16" s="150">
        <f>SUM(C8:C15)</f>
        <v>0</v>
      </c>
      <c r="D16" s="175"/>
    </row>
    <row r="17" spans="1:4" x14ac:dyDescent="0.2">
      <c r="A17" s="159"/>
      <c r="B17" s="159"/>
      <c r="C17" s="167"/>
      <c r="D17" s="159"/>
    </row>
    <row r="18" spans="1:4" x14ac:dyDescent="0.2">
      <c r="A18" s="159"/>
      <c r="B18" s="159"/>
      <c r="C18" s="167"/>
      <c r="D18" s="159"/>
    </row>
    <row r="19" spans="1:4" s="35" customFormat="1" ht="11.25" customHeight="1" x14ac:dyDescent="0.2">
      <c r="A19" s="33" t="s">
        <v>63</v>
      </c>
      <c r="B19" s="159"/>
      <c r="C19" s="44"/>
      <c r="D19" s="245" t="s">
        <v>61</v>
      </c>
    </row>
    <row r="20" spans="1:4" x14ac:dyDescent="0.2">
      <c r="A20" s="45"/>
      <c r="B20" s="45"/>
      <c r="C20" s="46"/>
      <c r="D20" s="47"/>
    </row>
    <row r="21" spans="1:4" ht="15" customHeight="1" x14ac:dyDescent="0.2">
      <c r="A21" s="15" t="s">
        <v>46</v>
      </c>
      <c r="B21" s="16" t="s">
        <v>47</v>
      </c>
      <c r="C21" s="261" t="s">
        <v>48</v>
      </c>
      <c r="D21" s="48" t="s">
        <v>62</v>
      </c>
    </row>
    <row r="22" spans="1:4" x14ac:dyDescent="0.2">
      <c r="A22" s="165"/>
      <c r="B22" s="172"/>
      <c r="C22" s="141"/>
      <c r="D22" s="143"/>
    </row>
    <row r="23" spans="1:4" s="252" customFormat="1" x14ac:dyDescent="0.2">
      <c r="A23" s="165"/>
      <c r="B23" s="143" t="s">
        <v>494</v>
      </c>
      <c r="C23" s="141"/>
      <c r="D23" s="143"/>
    </row>
    <row r="24" spans="1:4" s="252" customFormat="1" x14ac:dyDescent="0.2">
      <c r="A24" s="165"/>
      <c r="B24" s="172"/>
      <c r="C24" s="141"/>
      <c r="D24" s="143"/>
    </row>
    <row r="25" spans="1:4" x14ac:dyDescent="0.2">
      <c r="A25" s="165"/>
      <c r="B25" s="172"/>
      <c r="C25" s="141"/>
      <c r="D25" s="143"/>
    </row>
    <row r="26" spans="1:4" x14ac:dyDescent="0.2">
      <c r="A26" s="157"/>
      <c r="B26" s="157" t="s">
        <v>243</v>
      </c>
      <c r="C26" s="149">
        <f>SUM(C22:C25)</f>
        <v>0</v>
      </c>
      <c r="D26" s="175"/>
    </row>
    <row r="28" spans="1:4" x14ac:dyDescent="0.2">
      <c r="B28" s="8" t="str">
        <f>+UPPER(B17)</f>
        <v/>
      </c>
    </row>
  </sheetData>
  <dataValidations count="5">
    <dataValidation allowBlank="1" showInputMessage="1" showErrorMessage="1" prompt="Sistema de costeo y método de valuación aplicados a los inventarios (UEPS, PROMEDIO, etc.)" sqref="D7" xr:uid="{00000000-0002-0000-0500-000000000000}"/>
    <dataValidation allowBlank="1" showInputMessage="1" showErrorMessage="1" prompt="Corresponde al nombre o descripción de la cuenta de acuerdo al Plan de Cuentas emitido por el CONAC." sqref="B7 B21" xr:uid="{00000000-0002-0000-0500-000001000000}"/>
    <dataValidation allowBlank="1" showInputMessage="1" showErrorMessage="1" prompt="Método de valuación aplicados." sqref="D21" xr:uid="{00000000-0002-0000-0500-000002000000}"/>
    <dataValidation allowBlank="1" showInputMessage="1" showErrorMessage="1" prompt="Saldo final del periodo que corresponde a la cuenta pública presentada (trimestral: 1er, 2do, 3ro. o 4to.)." sqref="C7 C21" xr:uid="{00000000-0002-0000-0500-000003000000}"/>
    <dataValidation allowBlank="1" showInputMessage="1" showErrorMessage="1" prompt="Corresponde al número de la cuenta de acuerdo al Plan de Cuentas emitido por el CONAC." sqref="A7 A21" xr:uid="{00000000-0002-0000-0500-000004000000}"/>
  </dataValidations>
  <pageMargins left="0.70866141732283472" right="0.70866141732283472" top="0.74803149606299213" bottom="0.74803149606299213" header="0.31496062992125984" footer="0.31496062992125984"/>
  <pageSetup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6"/>
  <sheetViews>
    <sheetView zoomScaleNormal="100" zoomScaleSheetLayoutView="100" workbookViewId="0">
      <selection activeCell="H22" sqref="H2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 x14ac:dyDescent="0.25">
      <c r="A1" s="50" t="s">
        <v>43</v>
      </c>
      <c r="B1" s="50"/>
      <c r="C1" s="263"/>
      <c r="D1" s="50"/>
      <c r="E1" s="50"/>
      <c r="F1" s="50"/>
      <c r="G1" s="51"/>
    </row>
    <row r="2" spans="1:7" s="35" customFormat="1" ht="11.25" customHeight="1" x14ac:dyDescent="0.25">
      <c r="A2" s="50" t="s">
        <v>222</v>
      </c>
      <c r="B2" s="50"/>
      <c r="C2" s="263"/>
      <c r="D2" s="50"/>
      <c r="E2" s="50"/>
      <c r="F2" s="50"/>
      <c r="G2" s="50"/>
    </row>
    <row r="5" spans="1:7" ht="11.25" customHeight="1" x14ac:dyDescent="0.2">
      <c r="A5" s="10" t="s">
        <v>64</v>
      </c>
      <c r="B5" s="10"/>
      <c r="G5" s="12" t="s">
        <v>65</v>
      </c>
    </row>
    <row r="6" spans="1:7" x14ac:dyDescent="0.2">
      <c r="A6" s="258"/>
      <c r="B6" s="258"/>
      <c r="C6" s="68"/>
      <c r="D6" s="258"/>
      <c r="E6" s="258"/>
      <c r="F6" s="258"/>
      <c r="G6" s="258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66</v>
      </c>
      <c r="F7" s="16" t="s">
        <v>67</v>
      </c>
      <c r="G7" s="16" t="s">
        <v>68</v>
      </c>
    </row>
    <row r="8" spans="1:7" x14ac:dyDescent="0.2">
      <c r="A8" s="176"/>
      <c r="B8" s="176"/>
      <c r="C8" s="137"/>
      <c r="D8" s="177"/>
      <c r="E8" s="178"/>
      <c r="F8" s="176"/>
      <c r="G8" s="176"/>
    </row>
    <row r="9" spans="1:7" s="260" customFormat="1" x14ac:dyDescent="0.2">
      <c r="A9" s="176"/>
      <c r="B9" s="176"/>
      <c r="C9" s="137"/>
      <c r="D9" s="178"/>
      <c r="E9" s="178"/>
      <c r="F9" s="176"/>
      <c r="G9" s="176"/>
    </row>
    <row r="10" spans="1:7" s="260" customFormat="1" x14ac:dyDescent="0.2">
      <c r="A10" s="176"/>
      <c r="B10" s="176" t="s">
        <v>494</v>
      </c>
      <c r="C10" s="137"/>
      <c r="D10" s="178"/>
      <c r="E10" s="178"/>
      <c r="F10" s="176"/>
      <c r="G10" s="176"/>
    </row>
    <row r="11" spans="1:7" s="260" customFormat="1" x14ac:dyDescent="0.2">
      <c r="A11" s="176"/>
      <c r="B11" s="176"/>
      <c r="C11" s="137"/>
      <c r="D11" s="178"/>
      <c r="E11" s="178"/>
      <c r="F11" s="176"/>
      <c r="G11" s="176"/>
    </row>
    <row r="12" spans="1:7" s="260" customFormat="1" x14ac:dyDescent="0.2">
      <c r="A12" s="176"/>
      <c r="B12" s="176"/>
      <c r="C12" s="137"/>
      <c r="D12" s="178"/>
      <c r="E12" s="178"/>
      <c r="F12" s="176"/>
      <c r="G12" s="176"/>
    </row>
    <row r="13" spans="1:7" s="260" customFormat="1" x14ac:dyDescent="0.2">
      <c r="A13" s="176"/>
      <c r="B13" s="176"/>
      <c r="C13" s="137"/>
      <c r="D13" s="178"/>
      <c r="E13" s="178"/>
      <c r="F13" s="176"/>
      <c r="G13" s="176"/>
    </row>
    <row r="14" spans="1:7" s="260" customFormat="1" x14ac:dyDescent="0.2">
      <c r="A14" s="176"/>
      <c r="B14" s="176"/>
      <c r="C14" s="137"/>
      <c r="D14" s="178"/>
      <c r="E14" s="178"/>
      <c r="F14" s="176"/>
      <c r="G14" s="176"/>
    </row>
    <row r="15" spans="1:7" x14ac:dyDescent="0.2">
      <c r="A15" s="176"/>
      <c r="B15" s="176"/>
      <c r="C15" s="137"/>
      <c r="D15" s="178"/>
      <c r="E15" s="178"/>
      <c r="F15" s="176"/>
      <c r="G15" s="176"/>
    </row>
    <row r="16" spans="1:7" x14ac:dyDescent="0.2">
      <c r="A16" s="173"/>
      <c r="B16" s="173" t="s">
        <v>253</v>
      </c>
      <c r="C16" s="145">
        <f>SUM(C8:C15)</f>
        <v>0</v>
      </c>
      <c r="D16" s="173"/>
      <c r="E16" s="173"/>
      <c r="F16" s="173"/>
      <c r="G16" s="173"/>
    </row>
  </sheetData>
  <dataValidations count="7">
    <dataValidation allowBlank="1" showInputMessage="1" showErrorMessage="1" prompt="Razón de existencia/fin del fideicomiso." sqref="G7" xr:uid="{00000000-0002-0000-0600-000000000000}"/>
    <dataValidation allowBlank="1" showInputMessage="1" showErrorMessage="1" prompt="Nombre con el que se identifica el fideicomiso." sqref="F7" xr:uid="{00000000-0002-0000-0600-000001000000}"/>
    <dataValidation allowBlank="1" showInputMessage="1" showErrorMessage="1" prompt="Caracterisiticas relevantes que tengan impacto financiero o situación de riesgo. Ejemplo: Becas a fondo perdido." sqref="E7" xr:uid="{00000000-0002-0000-0600-000002000000}"/>
    <dataValidation allowBlank="1" showInputMessage="1" showErrorMessage="1" prompt="Corresponde al nombre o descripción de la cuenta de acuerdo al Plan de Cuentas emitido por el CONAC." sqref="B7" xr:uid="{00000000-0002-0000-0600-000003000000}"/>
    <dataValidation allowBlank="1" showInputMessage="1" showErrorMessage="1" prompt="Saldo final del importe fideicomitido del ente público del periodo que corresponde la cuenta pública presentada trimestral: 1er, 2do, 3ro. o 4to.)." sqref="C7" xr:uid="{00000000-0002-0000-0600-000004000000}"/>
    <dataValidation allowBlank="1" showInputMessage="1" showErrorMessage="1" prompt="Tipo de fideicomiso(s) que tiene la entidad derivado de los recursos asignados (Art. 32 LGCG.). Puede ser de: Administración, Inversión." sqref="D7" xr:uid="{00000000-0002-0000-0600-000005000000}"/>
    <dataValidation allowBlank="1" showInputMessage="1" showErrorMessage="1" prompt="Corresponde al número de la cuenta de acuerdo al Plan de Cuentas emitido por el CONAC." sqref="A7" xr:uid="{00000000-0002-0000-0600-000006000000}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"/>
  <sheetViews>
    <sheetView zoomScaleNormal="100" zoomScaleSheetLayoutView="100" workbookViewId="0">
      <selection activeCell="C42" sqref="C4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x14ac:dyDescent="0.2">
      <c r="A1" s="3" t="s">
        <v>43</v>
      </c>
      <c r="B1" s="3"/>
      <c r="C1" s="4"/>
      <c r="D1" s="3"/>
      <c r="E1" s="7"/>
    </row>
    <row r="2" spans="1:5" x14ac:dyDescent="0.2">
      <c r="A2" s="3" t="s">
        <v>222</v>
      </c>
      <c r="B2" s="3"/>
      <c r="C2" s="4"/>
      <c r="D2" s="3"/>
      <c r="E2" s="3"/>
    </row>
    <row r="5" spans="1:5" ht="11.25" customHeight="1" x14ac:dyDescent="0.2">
      <c r="A5" s="10" t="s">
        <v>69</v>
      </c>
      <c r="B5" s="10"/>
      <c r="E5" s="12" t="s">
        <v>70</v>
      </c>
    </row>
    <row r="6" spans="1:5" x14ac:dyDescent="0.2">
      <c r="A6" s="258"/>
      <c r="B6" s="258"/>
      <c r="C6" s="68"/>
      <c r="D6" s="258"/>
      <c r="E6" s="258"/>
    </row>
    <row r="7" spans="1:5" ht="15" customHeight="1" x14ac:dyDescent="0.2">
      <c r="A7" s="15" t="s">
        <v>46</v>
      </c>
      <c r="B7" s="16" t="s">
        <v>47</v>
      </c>
      <c r="C7" s="261" t="s">
        <v>48</v>
      </c>
      <c r="D7" s="18" t="s">
        <v>49</v>
      </c>
      <c r="E7" s="16" t="s">
        <v>71</v>
      </c>
    </row>
    <row r="8" spans="1:5" s="226" customFormat="1" ht="11.25" customHeight="1" x14ac:dyDescent="0.2">
      <c r="A8" s="177"/>
      <c r="B8" s="177"/>
      <c r="C8" s="170"/>
      <c r="D8" s="177"/>
      <c r="E8" s="177"/>
    </row>
    <row r="9" spans="1:5" s="260" customFormat="1" ht="11.25" customHeight="1" x14ac:dyDescent="0.2">
      <c r="A9" s="177"/>
      <c r="B9" s="177"/>
      <c r="C9" s="170"/>
      <c r="D9" s="177"/>
      <c r="E9" s="177"/>
    </row>
    <row r="10" spans="1:5" s="260" customFormat="1" ht="11.25" customHeight="1" x14ac:dyDescent="0.2">
      <c r="A10" s="177"/>
      <c r="B10" s="177"/>
      <c r="C10" s="170"/>
      <c r="D10" s="177"/>
      <c r="E10" s="177"/>
    </row>
    <row r="11" spans="1:5" s="260" customFormat="1" ht="11.25" customHeight="1" x14ac:dyDescent="0.2">
      <c r="A11" s="177"/>
      <c r="B11" s="177" t="s">
        <v>494</v>
      </c>
      <c r="C11" s="170"/>
      <c r="D11" s="177"/>
      <c r="E11" s="177"/>
    </row>
    <row r="12" spans="1:5" s="260" customFormat="1" ht="11.25" customHeight="1" x14ac:dyDescent="0.2">
      <c r="A12" s="177"/>
      <c r="B12" s="177"/>
      <c r="C12" s="170"/>
      <c r="D12" s="177"/>
      <c r="E12" s="177"/>
    </row>
    <row r="13" spans="1:5" s="260" customFormat="1" ht="11.25" customHeight="1" x14ac:dyDescent="0.2">
      <c r="A13" s="177"/>
      <c r="B13" s="177"/>
      <c r="C13" s="170"/>
      <c r="D13" s="177"/>
      <c r="E13" s="177"/>
    </row>
    <row r="14" spans="1:5" s="252" customFormat="1" ht="11.25" customHeight="1" x14ac:dyDescent="0.2">
      <c r="A14" s="177"/>
      <c r="B14" s="177"/>
      <c r="C14" s="170"/>
      <c r="D14" s="177"/>
      <c r="E14" s="177"/>
    </row>
    <row r="15" spans="1:5" x14ac:dyDescent="0.2">
      <c r="A15" s="177"/>
      <c r="B15" s="177"/>
      <c r="C15" s="170"/>
      <c r="D15" s="177"/>
      <c r="E15" s="177"/>
    </row>
    <row r="16" spans="1:5" x14ac:dyDescent="0.2">
      <c r="A16" s="157"/>
      <c r="B16" s="157" t="s">
        <v>254</v>
      </c>
      <c r="C16" s="171">
        <f>SUM(C8:C15)</f>
        <v>0</v>
      </c>
      <c r="D16" s="157"/>
      <c r="E16" s="157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 xr:uid="{00000000-0002-0000-0700-000000000000}"/>
    <dataValidation allowBlank="1" showInputMessage="1" showErrorMessage="1" prompt="Corresponde al nombre o descripción de la cuenta de acuerdo al Plan de Cuentas emitido por el CONAC." sqref="B7" xr:uid="{00000000-0002-0000-0700-000001000000}"/>
    <dataValidation allowBlank="1" showInputMessage="1" showErrorMessage="1" prompt="Tipo de Participaciones y Aportaciones de capital que tiene la entidad. Ejemplo: ordinarias, preferentes, serie A, B, C." sqref="D7" xr:uid="{00000000-0002-0000-0700-000002000000}"/>
    <dataValidation allowBlank="1" showInputMessage="1" showErrorMessage="1" prompt="Saldo final del periodo que corresponde a la cuenta pública presentada (trimestral: 1er, 2do, 3ro. o 4to.)." sqref="C7" xr:uid="{00000000-0002-0000-0700-000003000000}"/>
    <dataValidation allowBlank="1" showInputMessage="1" showErrorMessage="1" prompt="Corresponde al número de la cuenta de acuerdo al Plan de Cuentas emitido por el CONAC." sqref="A7" xr:uid="{00000000-0002-0000-0700-000004000000}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4"/>
  <sheetViews>
    <sheetView topLeftCell="A52" zoomScale="145" zoomScaleNormal="145" zoomScaleSheetLayoutView="100" workbookViewId="0">
      <selection activeCell="H85" sqref="A1:H8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 x14ac:dyDescent="0.2">
      <c r="A1" s="3" t="s">
        <v>43</v>
      </c>
      <c r="B1" s="3"/>
      <c r="C1" s="4"/>
      <c r="D1" s="4"/>
      <c r="E1" s="4"/>
      <c r="F1" s="7"/>
    </row>
    <row r="2" spans="1:6" x14ac:dyDescent="0.2">
      <c r="A2" s="3" t="s">
        <v>222</v>
      </c>
      <c r="B2" s="3"/>
      <c r="C2" s="4"/>
      <c r="D2" s="4"/>
      <c r="E2" s="4"/>
      <c r="F2" s="5"/>
    </row>
    <row r="3" spans="1:6" x14ac:dyDescent="0.2">
      <c r="F3" s="5"/>
    </row>
    <row r="4" spans="1:6" x14ac:dyDescent="0.2">
      <c r="F4" s="5"/>
    </row>
    <row r="5" spans="1:6" ht="11.25" customHeight="1" x14ac:dyDescent="0.2">
      <c r="A5" s="10" t="s">
        <v>72</v>
      </c>
      <c r="B5" s="10"/>
      <c r="C5" s="53"/>
      <c r="D5" s="53"/>
      <c r="E5" s="53"/>
      <c r="F5" s="54" t="s">
        <v>73</v>
      </c>
    </row>
    <row r="6" spans="1:6" x14ac:dyDescent="0.2">
      <c r="A6" s="55"/>
      <c r="B6" s="55"/>
      <c r="C6" s="53"/>
      <c r="D6" s="56"/>
      <c r="E6" s="56"/>
      <c r="F6" s="57"/>
    </row>
    <row r="7" spans="1:6" ht="15" customHeight="1" x14ac:dyDescent="0.2">
      <c r="A7" s="15" t="s">
        <v>46</v>
      </c>
      <c r="B7" s="16" t="s">
        <v>47</v>
      </c>
      <c r="C7" s="58" t="s">
        <v>74</v>
      </c>
      <c r="D7" s="58" t="s">
        <v>75</v>
      </c>
      <c r="E7" s="58" t="s">
        <v>76</v>
      </c>
      <c r="F7" s="59" t="s">
        <v>77</v>
      </c>
    </row>
    <row r="8" spans="1:6" x14ac:dyDescent="0.2">
      <c r="A8" s="160" t="s">
        <v>397</v>
      </c>
      <c r="B8" s="160" t="s">
        <v>398</v>
      </c>
      <c r="C8" s="137">
        <v>1085512.06</v>
      </c>
      <c r="D8" s="137">
        <v>0</v>
      </c>
      <c r="E8" s="137">
        <v>0</v>
      </c>
      <c r="F8" s="137" t="s">
        <v>399</v>
      </c>
    </row>
    <row r="9" spans="1:6" s="210" customFormat="1" x14ac:dyDescent="0.2">
      <c r="A9" s="160"/>
      <c r="B9" s="160"/>
      <c r="C9" s="137"/>
      <c r="D9" s="137"/>
      <c r="E9" s="137"/>
      <c r="F9" s="137"/>
    </row>
    <row r="10" spans="1:6" s="210" customFormat="1" x14ac:dyDescent="0.2">
      <c r="A10" s="160"/>
      <c r="B10" s="160"/>
      <c r="C10" s="137"/>
      <c r="D10" s="137"/>
      <c r="E10" s="137"/>
      <c r="F10" s="137"/>
    </row>
    <row r="11" spans="1:6" s="210" customFormat="1" x14ac:dyDescent="0.2">
      <c r="A11" s="160"/>
      <c r="B11" s="160"/>
      <c r="C11" s="137"/>
      <c r="D11" s="137"/>
      <c r="E11" s="137"/>
      <c r="F11" s="137"/>
    </row>
    <row r="12" spans="1:6" s="210" customFormat="1" x14ac:dyDescent="0.2">
      <c r="A12" s="160"/>
      <c r="B12" s="160"/>
      <c r="C12" s="137"/>
      <c r="D12" s="137"/>
      <c r="E12" s="137"/>
      <c r="F12" s="137"/>
    </row>
    <row r="13" spans="1:6" s="210" customFormat="1" x14ac:dyDescent="0.2">
      <c r="A13" s="160"/>
      <c r="B13" s="160"/>
      <c r="C13" s="137"/>
      <c r="D13" s="137"/>
      <c r="E13" s="137"/>
      <c r="F13" s="137"/>
    </row>
    <row r="14" spans="1:6" s="210" customFormat="1" x14ac:dyDescent="0.2">
      <c r="A14" s="160"/>
      <c r="B14" s="160"/>
      <c r="C14" s="137"/>
      <c r="D14" s="137"/>
      <c r="E14" s="137"/>
      <c r="F14" s="137"/>
    </row>
    <row r="15" spans="1:6" s="210" customFormat="1" x14ac:dyDescent="0.2">
      <c r="A15" s="160"/>
      <c r="B15" s="160"/>
      <c r="C15" s="137"/>
      <c r="D15" s="137"/>
      <c r="E15" s="137"/>
      <c r="F15" s="137"/>
    </row>
    <row r="16" spans="1:6" x14ac:dyDescent="0.2">
      <c r="A16" s="173"/>
      <c r="B16" s="173" t="s">
        <v>255</v>
      </c>
      <c r="C16" s="145">
        <f>SUM(C8:C15)</f>
        <v>1085512.06</v>
      </c>
      <c r="D16" s="145">
        <f>SUM(D8:D15)</f>
        <v>0</v>
      </c>
      <c r="E16" s="145">
        <f>SUM(E8:E15)</f>
        <v>0</v>
      </c>
      <c r="F16" s="145"/>
    </row>
    <row r="17" spans="1:6" x14ac:dyDescent="0.2">
      <c r="A17" s="159"/>
      <c r="B17" s="159"/>
      <c r="C17" s="167"/>
      <c r="D17" s="167"/>
      <c r="E17" s="167"/>
      <c r="F17" s="159"/>
    </row>
    <row r="18" spans="1:6" x14ac:dyDescent="0.2">
      <c r="A18" s="159"/>
      <c r="B18" s="159"/>
      <c r="C18" s="167"/>
      <c r="D18" s="167"/>
      <c r="E18" s="167"/>
      <c r="F18" s="159"/>
    </row>
    <row r="19" spans="1:6" ht="11.25" customHeight="1" x14ac:dyDescent="0.2">
      <c r="A19" s="10" t="s">
        <v>78</v>
      </c>
      <c r="B19" s="159"/>
      <c r="C19" s="53"/>
      <c r="D19" s="53"/>
      <c r="E19" s="53"/>
      <c r="F19" s="54" t="s">
        <v>73</v>
      </c>
    </row>
    <row r="20" spans="1:6" ht="12.75" customHeight="1" x14ac:dyDescent="0.2">
      <c r="A20" s="45"/>
      <c r="B20" s="45"/>
      <c r="C20" s="22"/>
    </row>
    <row r="21" spans="1:6" ht="15" customHeight="1" x14ac:dyDescent="0.2">
      <c r="A21" s="15" t="s">
        <v>46</v>
      </c>
      <c r="B21" s="16" t="s">
        <v>47</v>
      </c>
      <c r="C21" s="291" t="s">
        <v>74</v>
      </c>
      <c r="D21" s="291" t="s">
        <v>75</v>
      </c>
      <c r="E21" s="291" t="s">
        <v>76</v>
      </c>
      <c r="F21" s="59" t="s">
        <v>77</v>
      </c>
    </row>
    <row r="22" spans="1:6" x14ac:dyDescent="0.2">
      <c r="A22" s="160" t="s">
        <v>502</v>
      </c>
      <c r="B22" s="143" t="s">
        <v>401</v>
      </c>
      <c r="C22" s="141">
        <v>4005546.8</v>
      </c>
      <c r="D22" s="141">
        <v>4495003.17</v>
      </c>
      <c r="E22" s="141">
        <f>+D22-C22</f>
        <v>489456.37000000011</v>
      </c>
      <c r="F22" s="143" t="s">
        <v>399</v>
      </c>
    </row>
    <row r="23" spans="1:6" s="210" customFormat="1" x14ac:dyDescent="0.2">
      <c r="A23" s="160" t="s">
        <v>503</v>
      </c>
      <c r="B23" s="143" t="s">
        <v>504</v>
      </c>
      <c r="C23" s="141">
        <v>24777.759999999998</v>
      </c>
      <c r="D23" s="141">
        <v>31967.51</v>
      </c>
      <c r="E23" s="141">
        <f t="shared" ref="E23:E27" si="0">+D23-C23</f>
        <v>7189.75</v>
      </c>
      <c r="F23" s="143" t="s">
        <v>399</v>
      </c>
    </row>
    <row r="24" spans="1:6" s="210" customFormat="1" x14ac:dyDescent="0.2">
      <c r="A24" s="160" t="s">
        <v>505</v>
      </c>
      <c r="B24" s="143" t="s">
        <v>506</v>
      </c>
      <c r="C24" s="141">
        <v>6450</v>
      </c>
      <c r="D24" s="141">
        <v>16988</v>
      </c>
      <c r="E24" s="141">
        <f t="shared" si="0"/>
        <v>10538</v>
      </c>
      <c r="F24" s="143" t="s">
        <v>399</v>
      </c>
    </row>
    <row r="25" spans="1:6" s="210" customFormat="1" x14ac:dyDescent="0.2">
      <c r="A25" s="160" t="s">
        <v>507</v>
      </c>
      <c r="B25" s="143" t="s">
        <v>405</v>
      </c>
      <c r="C25" s="141">
        <v>24653971.989999998</v>
      </c>
      <c r="D25" s="141">
        <v>34014057.710000001</v>
      </c>
      <c r="E25" s="141">
        <f t="shared" si="0"/>
        <v>9360085.7200000025</v>
      </c>
      <c r="F25" s="143" t="s">
        <v>399</v>
      </c>
    </row>
    <row r="26" spans="1:6" s="210" customFormat="1" x14ac:dyDescent="0.2">
      <c r="A26" s="160" t="s">
        <v>508</v>
      </c>
      <c r="B26" s="143" t="s">
        <v>407</v>
      </c>
      <c r="C26" s="141">
        <v>6675.76</v>
      </c>
      <c r="D26" s="141">
        <v>8324.44</v>
      </c>
      <c r="E26" s="141">
        <f t="shared" si="0"/>
        <v>1648.6800000000003</v>
      </c>
      <c r="F26" s="143" t="s">
        <v>399</v>
      </c>
    </row>
    <row r="27" spans="1:6" s="210" customFormat="1" x14ac:dyDescent="0.2">
      <c r="A27" s="160" t="s">
        <v>509</v>
      </c>
      <c r="B27" s="143" t="s">
        <v>409</v>
      </c>
      <c r="C27" s="141">
        <v>26856553.899999999</v>
      </c>
      <c r="D27" s="141">
        <v>28416018.300000001</v>
      </c>
      <c r="E27" s="141">
        <f t="shared" si="0"/>
        <v>1559464.4000000022</v>
      </c>
      <c r="F27" s="143" t="s">
        <v>399</v>
      </c>
    </row>
    <row r="28" spans="1:6" s="210" customFormat="1" x14ac:dyDescent="0.2">
      <c r="A28" s="160" t="s">
        <v>540</v>
      </c>
      <c r="B28" s="143" t="s">
        <v>541</v>
      </c>
      <c r="C28" s="141">
        <v>0</v>
      </c>
      <c r="D28" s="141">
        <v>0</v>
      </c>
      <c r="E28" s="141"/>
      <c r="F28" s="143"/>
    </row>
    <row r="29" spans="1:6" s="210" customFormat="1" x14ac:dyDescent="0.2">
      <c r="A29" s="160" t="s">
        <v>542</v>
      </c>
      <c r="B29" s="143" t="s">
        <v>512</v>
      </c>
      <c r="C29" s="141">
        <v>0</v>
      </c>
      <c r="D29" s="141">
        <v>0</v>
      </c>
      <c r="E29" s="141"/>
      <c r="F29" s="143"/>
    </row>
    <row r="30" spans="1:6" x14ac:dyDescent="0.2">
      <c r="A30" s="173"/>
      <c r="B30" s="173" t="s">
        <v>256</v>
      </c>
      <c r="C30" s="145">
        <f>SUM(C22:C29)</f>
        <v>55553976.209999993</v>
      </c>
      <c r="D30" s="145">
        <f>SUM(D22:D29)</f>
        <v>66982359.129999995</v>
      </c>
      <c r="E30" s="145">
        <f>SUM(E22:E29)</f>
        <v>11428382.920000006</v>
      </c>
      <c r="F30" s="145"/>
    </row>
    <row r="31" spans="1:6" s="19" customFormat="1" x14ac:dyDescent="0.2">
      <c r="A31" s="158"/>
      <c r="B31" s="158"/>
      <c r="C31" s="27"/>
      <c r="D31" s="27"/>
      <c r="E31" s="27"/>
      <c r="F31" s="27"/>
    </row>
    <row r="32" spans="1:6" s="19" customFormat="1" x14ac:dyDescent="0.2">
      <c r="A32" s="158"/>
      <c r="B32" s="158"/>
      <c r="C32" s="27"/>
      <c r="D32" s="27"/>
      <c r="E32" s="27"/>
      <c r="F32" s="27"/>
    </row>
    <row r="33" spans="1:8" s="19" customFormat="1" ht="11.25" customHeight="1" x14ac:dyDescent="0.2">
      <c r="A33" s="10" t="s">
        <v>236</v>
      </c>
      <c r="B33" s="10"/>
      <c r="C33" s="53"/>
      <c r="D33" s="53"/>
      <c r="E33" s="53"/>
      <c r="G33" s="54" t="s">
        <v>73</v>
      </c>
    </row>
    <row r="34" spans="1:8" s="19" customFormat="1" x14ac:dyDescent="0.2">
      <c r="A34" s="45"/>
      <c r="B34" s="45"/>
      <c r="C34" s="22"/>
      <c r="D34" s="9"/>
      <c r="E34" s="9"/>
      <c r="F34" s="8"/>
    </row>
    <row r="35" spans="1:8" s="19" customFormat="1" ht="27.95" customHeight="1" x14ac:dyDescent="0.2">
      <c r="A35" s="15" t="s">
        <v>46</v>
      </c>
      <c r="B35" s="16" t="s">
        <v>47</v>
      </c>
      <c r="C35" s="58" t="s">
        <v>74</v>
      </c>
      <c r="D35" s="58" t="s">
        <v>75</v>
      </c>
      <c r="E35" s="58" t="s">
        <v>76</v>
      </c>
      <c r="F35" s="59" t="s">
        <v>77</v>
      </c>
      <c r="G35" s="59" t="s">
        <v>265</v>
      </c>
      <c r="H35" s="59" t="s">
        <v>266</v>
      </c>
    </row>
    <row r="36" spans="1:8" s="19" customFormat="1" x14ac:dyDescent="0.2">
      <c r="A36" s="160" t="s">
        <v>410</v>
      </c>
      <c r="B36" s="143" t="s">
        <v>411</v>
      </c>
      <c r="C36" s="141">
        <v>-162826.79999999999</v>
      </c>
      <c r="D36" s="141">
        <v>0</v>
      </c>
      <c r="E36" s="141">
        <f>+D36-C36</f>
        <v>162826.79999999999</v>
      </c>
      <c r="F36" s="143" t="s">
        <v>399</v>
      </c>
      <c r="G36" s="143" t="s">
        <v>412</v>
      </c>
      <c r="H36" s="314">
        <v>0.05</v>
      </c>
    </row>
    <row r="37" spans="1:8" s="19" customFormat="1" x14ac:dyDescent="0.2">
      <c r="A37" s="160"/>
      <c r="B37" s="143"/>
      <c r="C37" s="137"/>
      <c r="D37" s="141"/>
      <c r="E37" s="141"/>
      <c r="F37" s="143"/>
      <c r="G37" s="143"/>
      <c r="H37" s="143"/>
    </row>
    <row r="38" spans="1:8" s="19" customFormat="1" x14ac:dyDescent="0.2">
      <c r="A38" s="160"/>
      <c r="B38" s="143"/>
      <c r="C38" s="137"/>
      <c r="D38" s="141"/>
      <c r="E38" s="141"/>
      <c r="F38" s="143"/>
      <c r="G38" s="143"/>
      <c r="H38" s="143"/>
    </row>
    <row r="39" spans="1:8" s="19" customFormat="1" x14ac:dyDescent="0.2">
      <c r="A39" s="160"/>
      <c r="B39" s="143"/>
      <c r="C39" s="137"/>
      <c r="D39" s="141"/>
      <c r="E39" s="141"/>
      <c r="F39" s="143"/>
      <c r="G39" s="143"/>
      <c r="H39" s="143"/>
    </row>
    <row r="40" spans="1:8" s="19" customFormat="1" x14ac:dyDescent="0.2">
      <c r="A40" s="173"/>
      <c r="B40" s="173" t="s">
        <v>257</v>
      </c>
      <c r="C40" s="145">
        <f>SUM(C36:C39)</f>
        <v>-162826.79999999999</v>
      </c>
      <c r="D40" s="145">
        <f>SUM(D36:D39)</f>
        <v>0</v>
      </c>
      <c r="E40" s="145">
        <f>SUM(E36:E39)</f>
        <v>162826.79999999999</v>
      </c>
      <c r="F40" s="145"/>
      <c r="G40" s="145"/>
      <c r="H40" s="145"/>
    </row>
    <row r="41" spans="1:8" s="19" customFormat="1" x14ac:dyDescent="0.2">
      <c r="A41" s="60"/>
      <c r="B41" s="60"/>
      <c r="C41" s="61"/>
      <c r="D41" s="61"/>
      <c r="E41" s="61"/>
      <c r="F41" s="27"/>
    </row>
    <row r="43" spans="1:8" x14ac:dyDescent="0.2">
      <c r="A43" s="10" t="s">
        <v>237</v>
      </c>
      <c r="B43" s="10"/>
      <c r="C43" s="53"/>
      <c r="D43" s="53"/>
      <c r="E43" s="53"/>
      <c r="G43" s="54" t="s">
        <v>73</v>
      </c>
    </row>
    <row r="44" spans="1:8" x14ac:dyDescent="0.2">
      <c r="A44" s="45"/>
      <c r="B44" s="45"/>
      <c r="C44" s="22"/>
      <c r="F44" s="239"/>
      <c r="H44" s="9"/>
    </row>
    <row r="45" spans="1:8" ht="27.95" customHeight="1" x14ac:dyDescent="0.2">
      <c r="A45" s="15" t="s">
        <v>46</v>
      </c>
      <c r="B45" s="16" t="s">
        <v>47</v>
      </c>
      <c r="C45" s="58" t="s">
        <v>74</v>
      </c>
      <c r="D45" s="58" t="s">
        <v>75</v>
      </c>
      <c r="E45" s="58" t="s">
        <v>76</v>
      </c>
      <c r="F45" s="59" t="s">
        <v>77</v>
      </c>
      <c r="G45" s="59" t="s">
        <v>265</v>
      </c>
      <c r="H45" s="59" t="s">
        <v>266</v>
      </c>
    </row>
    <row r="46" spans="1:8" x14ac:dyDescent="0.2">
      <c r="A46" s="160"/>
      <c r="B46" s="143"/>
      <c r="C46" s="137"/>
      <c r="D46" s="141"/>
      <c r="E46" s="141"/>
      <c r="F46" s="143"/>
      <c r="G46" s="143"/>
      <c r="H46" s="143"/>
    </row>
    <row r="47" spans="1:8" x14ac:dyDescent="0.2">
      <c r="A47" s="160"/>
      <c r="B47" s="143"/>
      <c r="C47" s="137"/>
      <c r="D47" s="141"/>
      <c r="E47" s="141"/>
      <c r="F47" s="143"/>
      <c r="G47" s="143"/>
      <c r="H47" s="143"/>
    </row>
    <row r="48" spans="1:8" x14ac:dyDescent="0.2">
      <c r="A48" s="160"/>
      <c r="B48" s="143"/>
      <c r="C48" s="137"/>
      <c r="D48" s="141"/>
      <c r="E48" s="141"/>
      <c r="F48" s="143"/>
      <c r="G48" s="143"/>
      <c r="H48" s="143"/>
    </row>
    <row r="49" spans="1:8" x14ac:dyDescent="0.2">
      <c r="A49" s="160"/>
      <c r="B49" s="143"/>
      <c r="C49" s="137"/>
      <c r="D49" s="141"/>
      <c r="E49" s="141"/>
      <c r="F49" s="143"/>
      <c r="G49" s="143"/>
      <c r="H49" s="143"/>
    </row>
    <row r="50" spans="1:8" x14ac:dyDescent="0.2">
      <c r="A50" s="173"/>
      <c r="B50" s="173" t="s">
        <v>258</v>
      </c>
      <c r="C50" s="145">
        <f>SUM(C46:C49)</f>
        <v>0</v>
      </c>
      <c r="D50" s="145">
        <f>SUM(D46:D49)</f>
        <v>0</v>
      </c>
      <c r="E50" s="145">
        <f>SUM(E46:E49)</f>
        <v>0</v>
      </c>
      <c r="F50" s="145"/>
      <c r="G50" s="145"/>
      <c r="H50" s="145"/>
    </row>
    <row r="53" spans="1:8" x14ac:dyDescent="0.2">
      <c r="A53" s="10" t="s">
        <v>238</v>
      </c>
      <c r="B53" s="10"/>
      <c r="C53" s="53"/>
      <c r="D53" s="53"/>
      <c r="E53" s="53"/>
      <c r="G53" s="54" t="s">
        <v>73</v>
      </c>
    </row>
    <row r="54" spans="1:8" x14ac:dyDescent="0.2">
      <c r="A54" s="45"/>
      <c r="B54" s="45"/>
      <c r="C54" s="22"/>
      <c r="F54" s="239"/>
    </row>
    <row r="55" spans="1:8" ht="27.95" customHeight="1" x14ac:dyDescent="0.2">
      <c r="A55" s="15" t="s">
        <v>46</v>
      </c>
      <c r="B55" s="16" t="s">
        <v>47</v>
      </c>
      <c r="C55" s="58" t="s">
        <v>74</v>
      </c>
      <c r="D55" s="58" t="s">
        <v>75</v>
      </c>
      <c r="E55" s="58" t="s">
        <v>76</v>
      </c>
      <c r="F55" s="59" t="s">
        <v>77</v>
      </c>
      <c r="G55" s="59" t="s">
        <v>265</v>
      </c>
      <c r="H55" s="59" t="s">
        <v>266</v>
      </c>
    </row>
    <row r="56" spans="1:8" x14ac:dyDescent="0.2">
      <c r="A56" s="160" t="s">
        <v>413</v>
      </c>
      <c r="B56" s="143" t="s">
        <v>401</v>
      </c>
      <c r="C56" s="141">
        <v>-991882.54</v>
      </c>
      <c r="D56" s="141">
        <f>-991882.54-E56</f>
        <v>-1181952.3082238096</v>
      </c>
      <c r="E56" s="141">
        <f>'[1]DEPRECIACIONES 2016'!$AF$919</f>
        <v>190069.7682238096</v>
      </c>
      <c r="F56" s="143" t="s">
        <v>399</v>
      </c>
      <c r="G56" s="143" t="s">
        <v>412</v>
      </c>
      <c r="H56" s="314">
        <v>0.1</v>
      </c>
    </row>
    <row r="57" spans="1:8" s="260" customFormat="1" x14ac:dyDescent="0.2">
      <c r="A57" s="160" t="s">
        <v>414</v>
      </c>
      <c r="B57" s="143" t="s">
        <v>510</v>
      </c>
      <c r="C57" s="141">
        <v>-1759494.09</v>
      </c>
      <c r="D57" s="141">
        <f>-1759494.09-E57</f>
        <v>-1912372.388814935</v>
      </c>
      <c r="E57" s="141">
        <f>'[1]DEPRECIACIONES 2016'!$AF$921</f>
        <v>152878.298814935</v>
      </c>
      <c r="F57" s="143" t="s">
        <v>399</v>
      </c>
      <c r="G57" s="143" t="s">
        <v>412</v>
      </c>
      <c r="H57" s="314">
        <v>0.3</v>
      </c>
    </row>
    <row r="58" spans="1:8" s="260" customFormat="1" x14ac:dyDescent="0.2">
      <c r="A58" s="160" t="s">
        <v>415</v>
      </c>
      <c r="B58" s="143" t="s">
        <v>405</v>
      </c>
      <c r="C58" s="141">
        <v>-22462350.91</v>
      </c>
      <c r="D58" s="141">
        <f>-22462350.91-E58</f>
        <v>-23677988.987500001</v>
      </c>
      <c r="E58" s="141">
        <f>'[1]DEPRECIACIONES 2016'!$AF$933</f>
        <v>1215638.0775000001</v>
      </c>
      <c r="F58" s="143" t="s">
        <v>399</v>
      </c>
      <c r="G58" s="143" t="s">
        <v>412</v>
      </c>
      <c r="H58" s="314">
        <v>0.25</v>
      </c>
    </row>
    <row r="59" spans="1:8" s="260" customFormat="1" x14ac:dyDescent="0.2">
      <c r="A59" s="160" t="s">
        <v>416</v>
      </c>
      <c r="B59" s="143" t="s">
        <v>511</v>
      </c>
      <c r="C59" s="141">
        <v>-468561.63</v>
      </c>
      <c r="D59" s="141">
        <f>-468561.63-E59</f>
        <v>-491973.17320000002</v>
      </c>
      <c r="E59" s="141">
        <f>'[1]DEPRECIACIONES 2016'!$AF$943</f>
        <v>23411.543199999996</v>
      </c>
      <c r="F59" s="143" t="s">
        <v>399</v>
      </c>
      <c r="G59" s="143" t="s">
        <v>412</v>
      </c>
      <c r="H59" s="314">
        <v>0.1</v>
      </c>
    </row>
    <row r="60" spans="1:8" s="260" customFormat="1" x14ac:dyDescent="0.2">
      <c r="A60" s="160" t="s">
        <v>417</v>
      </c>
      <c r="B60" s="143" t="s">
        <v>409</v>
      </c>
      <c r="C60" s="141">
        <v>-4002647.17</v>
      </c>
      <c r="D60" s="141">
        <f>-4002647.17-E60</f>
        <v>-5409266.5876666661</v>
      </c>
      <c r="E60" s="141">
        <f>'[1]DEPRECIACIONES 2016'!$AF$947+'[1]DEPRECIACIONES 2016'!$AF$951</f>
        <v>1406619.4176666667</v>
      </c>
      <c r="F60" s="143" t="s">
        <v>399</v>
      </c>
      <c r="G60" s="143" t="s">
        <v>412</v>
      </c>
      <c r="H60" s="314">
        <v>0.1</v>
      </c>
    </row>
    <row r="61" spans="1:8" s="260" customFormat="1" x14ac:dyDescent="0.2">
      <c r="A61" s="160" t="s">
        <v>418</v>
      </c>
      <c r="B61" s="143" t="s">
        <v>512</v>
      </c>
      <c r="C61" s="141">
        <v>-5202343.6500000004</v>
      </c>
      <c r="D61" s="141">
        <f>-5202343.65-E61</f>
        <v>-5378069.2210000008</v>
      </c>
      <c r="E61" s="141">
        <f>'[1]DEPRECIACIONES 2016'!$AF$955+'[1]DEPRECIACIONES 2016'!$AF$957</f>
        <v>175725.571</v>
      </c>
      <c r="F61" s="143" t="s">
        <v>399</v>
      </c>
      <c r="G61" s="143" t="s">
        <v>412</v>
      </c>
      <c r="H61" s="314">
        <v>0.1</v>
      </c>
    </row>
    <row r="62" spans="1:8" s="260" customFormat="1" x14ac:dyDescent="0.2">
      <c r="A62" s="160" t="s">
        <v>425</v>
      </c>
      <c r="B62" s="143" t="s">
        <v>513</v>
      </c>
      <c r="C62" s="141">
        <v>-3728.75</v>
      </c>
      <c r="D62" s="141">
        <f>-3728.75+E62</f>
        <v>-3083.75</v>
      </c>
      <c r="E62" s="141">
        <v>645</v>
      </c>
      <c r="F62" s="143" t="s">
        <v>399</v>
      </c>
      <c r="G62" s="143" t="s">
        <v>412</v>
      </c>
      <c r="H62" s="314">
        <v>0.1</v>
      </c>
    </row>
    <row r="63" spans="1:8" s="260" customFormat="1" x14ac:dyDescent="0.2">
      <c r="A63" s="160" t="s">
        <v>419</v>
      </c>
      <c r="B63" s="143" t="s">
        <v>420</v>
      </c>
      <c r="C63" s="141">
        <v>-321990.36</v>
      </c>
      <c r="D63" s="141">
        <f>-321990.36-E63</f>
        <v>-324023.36900000001</v>
      </c>
      <c r="E63" s="141">
        <f>'[1]DEPRECIACIONES 2016'!$AF$925</f>
        <v>2033.009</v>
      </c>
      <c r="F63" s="143" t="s">
        <v>399</v>
      </c>
      <c r="G63" s="143" t="s">
        <v>412</v>
      </c>
      <c r="H63" s="314">
        <v>0.1</v>
      </c>
    </row>
    <row r="64" spans="1:8" s="260" customFormat="1" x14ac:dyDescent="0.2">
      <c r="A64" s="160" t="s">
        <v>421</v>
      </c>
      <c r="B64" s="143" t="s">
        <v>514</v>
      </c>
      <c r="C64" s="141">
        <v>-8125.29</v>
      </c>
      <c r="D64" s="141">
        <f>-8125.29-E64</f>
        <v>-10158.298999999999</v>
      </c>
      <c r="E64" s="141">
        <f>'[1]DEPRECIACIONES 2016'!$AF$925</f>
        <v>2033.009</v>
      </c>
      <c r="F64" s="143" t="s">
        <v>399</v>
      </c>
      <c r="G64" s="143" t="s">
        <v>412</v>
      </c>
      <c r="H64" s="314">
        <v>0.1</v>
      </c>
    </row>
    <row r="65" spans="1:8" s="260" customFormat="1" x14ac:dyDescent="0.2">
      <c r="A65" s="160" t="s">
        <v>422</v>
      </c>
      <c r="B65" s="143" t="s">
        <v>515</v>
      </c>
      <c r="C65" s="141">
        <v>-206.36</v>
      </c>
      <c r="D65" s="141">
        <f>-206.36-E65</f>
        <v>-240.75700000000001</v>
      </c>
      <c r="E65" s="141">
        <f>'[1]DEPRECIACIONES 2016'!$AF$923</f>
        <v>34.397000000000006</v>
      </c>
      <c r="F65" s="143" t="s">
        <v>399</v>
      </c>
      <c r="G65" s="143" t="s">
        <v>412</v>
      </c>
      <c r="H65" s="314">
        <v>0.1</v>
      </c>
    </row>
    <row r="66" spans="1:8" s="260" customFormat="1" x14ac:dyDescent="0.2">
      <c r="A66" s="160" t="s">
        <v>423</v>
      </c>
      <c r="B66" s="143" t="s">
        <v>516</v>
      </c>
      <c r="C66" s="141">
        <v>0</v>
      </c>
      <c r="D66" s="141">
        <v>0</v>
      </c>
      <c r="E66" s="141">
        <v>0</v>
      </c>
      <c r="F66" s="143" t="s">
        <v>399</v>
      </c>
      <c r="G66" s="143" t="s">
        <v>412</v>
      </c>
      <c r="H66" s="314">
        <v>0.1</v>
      </c>
    </row>
    <row r="67" spans="1:8" s="260" customFormat="1" x14ac:dyDescent="0.2">
      <c r="A67" s="160" t="s">
        <v>424</v>
      </c>
      <c r="B67" s="143" t="s">
        <v>517</v>
      </c>
      <c r="C67" s="141">
        <v>-3390.93</v>
      </c>
      <c r="D67" s="141">
        <f>-3390.93-E67</f>
        <v>-121656.54999999999</v>
      </c>
      <c r="E67" s="141">
        <v>118265.62</v>
      </c>
      <c r="F67" s="143" t="s">
        <v>399</v>
      </c>
      <c r="G67" s="143" t="s">
        <v>412</v>
      </c>
      <c r="H67" s="314">
        <v>0.1</v>
      </c>
    </row>
    <row r="68" spans="1:8" s="260" customFormat="1" x14ac:dyDescent="0.2">
      <c r="A68" s="160" t="s">
        <v>518</v>
      </c>
      <c r="B68" s="143" t="s">
        <v>519</v>
      </c>
      <c r="C68" s="141">
        <v>-19324.419999999998</v>
      </c>
      <c r="D68" s="141">
        <f>-19324.42-E68</f>
        <v>-33813.56</v>
      </c>
      <c r="E68" s="141">
        <f>'[1]DEPRECIACIONES 2016'!$AF$957</f>
        <v>14489.14</v>
      </c>
      <c r="F68" s="143" t="s">
        <v>399</v>
      </c>
      <c r="G68" s="143" t="s">
        <v>412</v>
      </c>
      <c r="H68" s="314">
        <v>0.1</v>
      </c>
    </row>
    <row r="69" spans="1:8" s="260" customFormat="1" x14ac:dyDescent="0.2">
      <c r="A69" s="160"/>
      <c r="B69" s="143"/>
      <c r="C69" s="137"/>
      <c r="D69" s="141"/>
      <c r="E69" s="141"/>
      <c r="F69" s="143"/>
      <c r="G69" s="143"/>
      <c r="H69" s="143"/>
    </row>
    <row r="70" spans="1:8" s="260" customFormat="1" x14ac:dyDescent="0.2">
      <c r="A70" s="160"/>
      <c r="B70" s="143"/>
      <c r="C70" s="137"/>
      <c r="D70" s="141"/>
      <c r="E70" s="141"/>
      <c r="F70" s="143"/>
      <c r="G70" s="143"/>
      <c r="H70" s="143"/>
    </row>
    <row r="71" spans="1:8" x14ac:dyDescent="0.2">
      <c r="A71" s="160"/>
      <c r="B71" s="143"/>
      <c r="C71" s="137"/>
      <c r="D71" s="141"/>
      <c r="E71" s="141"/>
      <c r="F71" s="143"/>
      <c r="G71" s="143"/>
      <c r="H71" s="143"/>
    </row>
    <row r="72" spans="1:8" x14ac:dyDescent="0.2">
      <c r="A72" s="160"/>
      <c r="B72" s="143"/>
      <c r="C72" s="137"/>
      <c r="D72" s="141"/>
      <c r="E72" s="141"/>
      <c r="F72" s="143"/>
      <c r="G72" s="143"/>
      <c r="H72" s="143"/>
    </row>
    <row r="73" spans="1:8" x14ac:dyDescent="0.2">
      <c r="A73" s="160"/>
      <c r="B73" s="143"/>
      <c r="C73" s="137"/>
      <c r="D73" s="141"/>
      <c r="E73" s="141"/>
      <c r="F73" s="143"/>
      <c r="G73" s="143"/>
      <c r="H73" s="143"/>
    </row>
    <row r="74" spans="1:8" x14ac:dyDescent="0.2">
      <c r="A74" s="173"/>
      <c r="B74" s="173" t="s">
        <v>260</v>
      </c>
      <c r="C74" s="145">
        <f>SUM(C56:C73)</f>
        <v>-35244046.099999994</v>
      </c>
      <c r="D74" s="145">
        <v>-38545888.950000003</v>
      </c>
      <c r="E74" s="145">
        <v>-3301842.85</v>
      </c>
      <c r="F74" s="145"/>
      <c r="G74" s="145"/>
      <c r="H74" s="145"/>
    </row>
    <row r="77" spans="1:8" x14ac:dyDescent="0.2">
      <c r="A77" s="10" t="s">
        <v>239</v>
      </c>
      <c r="B77" s="10"/>
      <c r="C77" s="53"/>
      <c r="D77" s="53"/>
      <c r="E77" s="53"/>
      <c r="G77" s="54" t="s">
        <v>73</v>
      </c>
    </row>
    <row r="78" spans="1:8" x14ac:dyDescent="0.2">
      <c r="A78" s="45"/>
      <c r="B78" s="45"/>
      <c r="C78" s="22"/>
      <c r="F78" s="239"/>
    </row>
    <row r="79" spans="1:8" ht="27.95" customHeight="1" x14ac:dyDescent="0.2">
      <c r="A79" s="15" t="s">
        <v>46</v>
      </c>
      <c r="B79" s="16" t="s">
        <v>47</v>
      </c>
      <c r="C79" s="58" t="s">
        <v>74</v>
      </c>
      <c r="D79" s="58" t="s">
        <v>75</v>
      </c>
      <c r="E79" s="58" t="s">
        <v>76</v>
      </c>
      <c r="F79" s="59" t="s">
        <v>77</v>
      </c>
      <c r="G79" s="59" t="s">
        <v>265</v>
      </c>
      <c r="H79" s="59" t="s">
        <v>266</v>
      </c>
    </row>
    <row r="80" spans="1:8" x14ac:dyDescent="0.2">
      <c r="A80" s="160"/>
      <c r="B80" s="143"/>
      <c r="C80" s="137"/>
      <c r="D80" s="141"/>
      <c r="E80" s="141"/>
      <c r="F80" s="143"/>
      <c r="G80" s="143"/>
      <c r="H80" s="143"/>
    </row>
    <row r="81" spans="1:8" x14ac:dyDescent="0.2">
      <c r="A81" s="160"/>
      <c r="B81" s="143"/>
      <c r="C81" s="137"/>
      <c r="D81" s="141"/>
      <c r="E81" s="141"/>
      <c r="F81" s="143"/>
      <c r="G81" s="143"/>
      <c r="H81" s="143"/>
    </row>
    <row r="82" spans="1:8" x14ac:dyDescent="0.2">
      <c r="A82" s="160"/>
      <c r="B82" s="143"/>
      <c r="C82" s="137"/>
      <c r="D82" s="141"/>
      <c r="E82" s="141"/>
      <c r="F82" s="143"/>
      <c r="G82" s="143"/>
      <c r="H82" s="143"/>
    </row>
    <row r="83" spans="1:8" x14ac:dyDescent="0.2">
      <c r="A83" s="160"/>
      <c r="B83" s="143"/>
      <c r="C83" s="137"/>
      <c r="D83" s="141"/>
      <c r="E83" s="141"/>
      <c r="F83" s="143"/>
      <c r="G83" s="143"/>
      <c r="H83" s="143"/>
    </row>
    <row r="84" spans="1:8" x14ac:dyDescent="0.2">
      <c r="A84" s="173"/>
      <c r="B84" s="173" t="s">
        <v>259</v>
      </c>
      <c r="C84" s="145">
        <f>SUM(C80:C83)</f>
        <v>0</v>
      </c>
      <c r="D84" s="145">
        <f>SUM(D80:D83)</f>
        <v>0</v>
      </c>
      <c r="E84" s="145">
        <f>SUM(E80:E83)</f>
        <v>0</v>
      </c>
      <c r="F84" s="145"/>
      <c r="G84" s="145"/>
      <c r="H84" s="145"/>
    </row>
  </sheetData>
  <dataValidations count="8">
    <dataValidation allowBlank="1" showInputMessage="1" showErrorMessage="1" prompt="Criterio para la aplicación de depreciación: anual, mensual, trimestral, etc." sqref="F7 F21 F79 F45 F55 F35" xr:uid="{00000000-0002-0000-0800-000000000000}"/>
    <dataValidation allowBlank="1" showInputMessage="1" showErrorMessage="1" prompt="Diferencia entre el saldo final y el inicial presentados." sqref="E7 E21 E35 E45 E55 E79" xr:uid="{00000000-0002-0000-0800-000001000000}"/>
    <dataValidation allowBlank="1" showInputMessage="1" showErrorMessage="1" prompt="Saldo al 31 de diciembre del año anterior a la cuenta pública que se presenta." sqref="C7 C21 C35 C45 C55 C79" xr:uid="{00000000-0002-0000-0800-000002000000}"/>
    <dataValidation allowBlank="1" showInputMessage="1" showErrorMessage="1" prompt="Corresponde al nombre o descripción de la cuenta de acuerdo al Plan de Cuentas emitido por el CONAC." sqref="B7 B21 B35 B45 B55 B79" xr:uid="{00000000-0002-0000-0800-000003000000}"/>
    <dataValidation allowBlank="1" showInputMessage="1" showErrorMessage="1" prompt="Importe final del periodo que corresponde la cuenta pública presentada (trimestral: 1er, 2do, 3ro. o 4to.)." sqref="D7 D21 D35 D45 D55 D79" xr:uid="{00000000-0002-0000-0800-000004000000}"/>
    <dataValidation allowBlank="1" showInputMessage="1" showErrorMessage="1" prompt="Indicar el método de depreciación." sqref="G35 G45 G55 G79" xr:uid="{00000000-0002-0000-0800-000005000000}"/>
    <dataValidation allowBlank="1" showInputMessage="1" showErrorMessage="1" prompt="Indicar la tasa de aplicación." sqref="H35 H45 H55 H79" xr:uid="{00000000-0002-0000-0800-000006000000}"/>
    <dataValidation allowBlank="1" showInputMessage="1" showErrorMessage="1" prompt="Corresponde al número de la cuenta de acuerdo al Plan de Cuentas emitido por el CONAC." sqref="A7 A21 A35 A45 A55 A79" xr:uid="{00000000-0002-0000-0800-000007000000}"/>
  </dataValidations>
  <pageMargins left="0.70866141732283472" right="0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28</vt:i4>
      </vt:variant>
    </vt:vector>
  </HeadingPairs>
  <TitlesOfParts>
    <vt:vector size="55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'EA-01'!Área_de_impresión</vt:lpstr>
      <vt:lpstr>'EA-02'!Área_de_impresión</vt:lpstr>
      <vt:lpstr>'EA-03 '!Área_de_impresión</vt:lpstr>
      <vt:lpstr>'EFE-01  '!Área_de_impresión</vt:lpstr>
      <vt:lpstr>'EFE-02'!Área_de_impresión</vt:lpstr>
      <vt:lpstr>'EFE-03'!Área_de_impresión</vt:lpstr>
      <vt:lpstr>'ESF-01'!Área_de_impresión</vt:lpstr>
      <vt:lpstr>'ESF-02 '!Área_de_impresión</vt:lpstr>
      <vt:lpstr>'ESF-03'!Área_de_impresión</vt:lpstr>
      <vt:lpstr>'ESF-06 '!Área_de_impresión</vt:lpstr>
      <vt:lpstr>'ESF-07'!Área_de_impresión</vt:lpstr>
      <vt:lpstr>'ESF-08'!Área_de_impresión</vt:lpstr>
      <vt:lpstr>'ESF-09'!Área_de_impresión</vt:lpstr>
      <vt:lpstr>'ESF-10'!Área_de_impresión</vt:lpstr>
      <vt:lpstr>'ESF-11'!Área_de_impresión</vt:lpstr>
      <vt:lpstr>'ESF-12 '!Área_de_impresión</vt:lpstr>
      <vt:lpstr>'ESF-13'!Área_de_impresión</vt:lpstr>
      <vt:lpstr>'ESF-14'!Área_de_impresión</vt:lpstr>
      <vt:lpstr>'ESF-15'!Área_de_impresión</vt:lpstr>
      <vt:lpstr>Memoria!Área_de_impresión</vt:lpstr>
      <vt:lpstr>'Notas a los Edos Financieros'!Área_de_impresión</vt:lpstr>
      <vt:lpstr>'VHP-01'!Área_de_impresión</vt:lpstr>
      <vt:lpstr>'VHP-02'!Área_de_impresión</vt:lpstr>
      <vt:lpstr>'EA-01'!Títulos_a_imprimir</vt:lpstr>
      <vt:lpstr>'EA-03 '!Títulos_a_imprimir</vt:lpstr>
      <vt:lpstr>'EFE-01  '!Títulos_a_imprimir</vt:lpstr>
      <vt:lpstr>'ESF-12 '!Títulos_a_imprimir</vt:lpstr>
      <vt:lpstr>'Notas a los Edos Financieros'!Títulos_a_imprimir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david.sanchez</cp:lastModifiedBy>
  <cp:lastPrinted>2019-01-27T00:00:15Z</cp:lastPrinted>
  <dcterms:created xsi:type="dcterms:W3CDTF">2012-12-11T20:36:24Z</dcterms:created>
  <dcterms:modified xsi:type="dcterms:W3CDTF">2019-01-28T18:31:58Z</dcterms:modified>
</cp:coreProperties>
</file>